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k GIRAUD\Documents\SALMON\79 - OIRON - Douves et ssi\PHASE DCE (2025)\"/>
    </mc:Choice>
  </mc:AlternateContent>
  <xr:revisionPtr revIDLastSave="0" documentId="13_ncr:1_{6DB85351-F9ED-49FF-B35D-345E27418F1F}" xr6:coauthVersionLast="47" xr6:coauthVersionMax="47" xr10:uidLastSave="{00000000-0000-0000-0000-000000000000}"/>
  <bookViews>
    <workbookView xWindow="-120" yWindow="-120" windowWidth="29040" windowHeight="15720" xr2:uid="{AA784D05-109C-48F0-9F13-F9C743E7A424}"/>
  </bookViews>
  <sheets>
    <sheet name="MENUIS.- PLATRERIE-PEINTURE" sheetId="1" r:id="rId1"/>
  </sheets>
  <definedNames>
    <definedName name="_xlnm.Print_Titles" localSheetId="0">'MENUIS.- PLATRERIE-PEINTURE'!$29:$29</definedName>
    <definedName name="_xlnm.Print_Area" localSheetId="0">'MENUIS.- PLATRERIE-PEINTURE'!$A$1:$H$183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1" i="1" l="1"/>
  <c r="H70" i="1"/>
  <c r="H155" i="1"/>
  <c r="H154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76" i="1"/>
  <c r="H75" i="1"/>
  <c r="H74" i="1"/>
  <c r="H73" i="1"/>
  <c r="H72" i="1"/>
  <c r="H69" i="1"/>
  <c r="H68" i="1"/>
  <c r="H67" i="1"/>
  <c r="H66" i="1"/>
  <c r="H65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38" i="1"/>
  <c r="A6" i="1"/>
  <c r="A7" i="1"/>
  <c r="E38" i="1"/>
  <c r="E42" i="1"/>
  <c r="E46" i="1"/>
  <c r="E48" i="1"/>
  <c r="E53" i="1"/>
  <c r="E54" i="1"/>
  <c r="E55" i="1"/>
  <c r="C57" i="1"/>
  <c r="E65" i="1"/>
  <c r="E72" i="1"/>
  <c r="E73" i="1"/>
  <c r="E74" i="1"/>
  <c r="E75" i="1"/>
  <c r="E76" i="1"/>
  <c r="C78" i="1"/>
  <c r="E87" i="1"/>
  <c r="E88" i="1"/>
  <c r="E89" i="1"/>
  <c r="E90" i="1"/>
  <c r="E95" i="1"/>
  <c r="E96" i="1"/>
  <c r="E99" i="1"/>
  <c r="E103" i="1"/>
  <c r="E105" i="1"/>
  <c r="E107" i="1"/>
  <c r="E109" i="1"/>
  <c r="E111" i="1"/>
  <c r="C113" i="1"/>
  <c r="E122" i="1"/>
  <c r="E123" i="1"/>
  <c r="E128" i="1"/>
  <c r="E129" i="1"/>
  <c r="E132" i="1"/>
  <c r="E133" i="1"/>
  <c r="E134" i="1"/>
  <c r="E135" i="1"/>
  <c r="E140" i="1"/>
  <c r="E141" i="1"/>
  <c r="E144" i="1"/>
  <c r="E145" i="1"/>
  <c r="C147" i="1"/>
  <c r="E154" i="1"/>
  <c r="H157" i="1" s="1"/>
  <c r="E155" i="1"/>
  <c r="C157" i="1"/>
  <c r="C166" i="1"/>
  <c r="C168" i="1"/>
  <c r="C170" i="1"/>
  <c r="C172" i="1"/>
  <c r="C174" i="1"/>
  <c r="H78" i="1" l="1"/>
  <c r="H168" i="1" s="1"/>
  <c r="H57" i="1"/>
  <c r="H166" i="1" s="1"/>
  <c r="H113" i="1"/>
  <c r="H174" i="1"/>
  <c r="H147" i="1"/>
  <c r="H170" i="1" l="1"/>
  <c r="H172" i="1"/>
  <c r="H176" i="1" l="1"/>
  <c r="H7" i="1" s="1"/>
  <c r="H10" i="1" s="1"/>
  <c r="H177" i="1"/>
  <c r="H179" i="1" s="1"/>
  <c r="H11" i="1" l="1"/>
  <c r="H13" i="1" s="1"/>
</calcChain>
</file>

<file path=xl/sharedStrings.xml><?xml version="1.0" encoding="utf-8"?>
<sst xmlns="http://schemas.openxmlformats.org/spreadsheetml/2006/main" count="237" uniqueCount="148">
  <si>
    <t xml:space="preserve"> RECAPITULATIF  MENUIS.- PLATRERIE-PEINTURE</t>
  </si>
  <si>
    <t xml:space="preserve"> Désignation des sections </t>
  </si>
  <si>
    <t>Montant Euros</t>
  </si>
  <si>
    <t xml:space="preserve">MONTANT TOTAL H.T. </t>
  </si>
  <si>
    <t xml:space="preserve">MONTANT TOTAL T.T.C. </t>
  </si>
  <si>
    <t xml:space="preserve"> VALEUR janvier 2025</t>
  </si>
  <si>
    <t>A                                 ,le</t>
  </si>
  <si>
    <t>Le titulaire</t>
  </si>
  <si>
    <t>(mention manuscrite 'Lu et Accepté')</t>
  </si>
  <si>
    <t>C.C.T.P.</t>
  </si>
  <si>
    <t>Ordre</t>
  </si>
  <si>
    <t>Désignation des Articles</t>
  </si>
  <si>
    <t>U</t>
  </si>
  <si>
    <t>P.U. Euros</t>
  </si>
  <si>
    <t xml:space="preserve">TRAVAUX D'AMENAGEMENT LIES A LA MISE EN SECURITE INCENDIE             </t>
  </si>
  <si>
    <t xml:space="preserve">LOT N°2 : MENUISERIE - PLATRERIE - PEINTURE                           </t>
  </si>
  <si>
    <t>CHAPITRE 1 : Travaux d'électricité</t>
  </si>
  <si>
    <t>Tvx d'entretien et études complémenntaires</t>
  </si>
  <si>
    <t xml:space="preserve">1.02.01              </t>
  </si>
  <si>
    <t xml:space="preserve"> 1.1</t>
  </si>
  <si>
    <t>NETTOYAGE ET DEPOUSSIERAGE DES ARMOIRES ELECTRIQUES Y COMPRIS: 
- enlèvement des gravois</t>
  </si>
  <si>
    <t>U.</t>
  </si>
  <si>
    <t>Traitement planchers ancien : Pare flamme</t>
  </si>
  <si>
    <t xml:space="preserve">1.03.01              </t>
  </si>
  <si>
    <t xml:space="preserve"> 1.2</t>
  </si>
  <si>
    <t>DEPOSE ET REPOSE DES RESEAUX ELECTRIQUES Y COMPRIS: 
- fourreaux, fileries... dans plancher en béton de chaux 
- toutes sujétions de raccord au réseau existant</t>
  </si>
  <si>
    <t>M2</t>
  </si>
  <si>
    <t>Aile renaisance</t>
  </si>
  <si>
    <t xml:space="preserve">1.04.01              </t>
  </si>
  <si>
    <t xml:space="preserve"> 1.3</t>
  </si>
  <si>
    <t>MODIFICATION DU RESEAU ELECTRIQUE Y COMPRIS: 
- changement d'une prise (prise ménage) 
- installation d'une minuterie avec commande à l'extérieur de la galerie</t>
  </si>
  <si>
    <t xml:space="preserve">1.04.02              </t>
  </si>
  <si>
    <t xml:space="preserve"> 1.4</t>
  </si>
  <si>
    <t>REPERAGE ET ISOLEMENT DES CIRCUITS ELECTRIQUES Y COMPRIS: 
- moyens d'accès 
- fourniture des appareillages
- filerie et branchement au tableau principal</t>
  </si>
  <si>
    <t>Travaux dans local emballage</t>
  </si>
  <si>
    <t xml:space="preserve">1.05.01              </t>
  </si>
  <si>
    <t xml:space="preserve"> 1.5</t>
  </si>
  <si>
    <t>EQUIPEMENT ELECTRIQUE DANS LOCAL EMBALLAGE Y COMPRIS: 
- dépose de l'existant 
- gaines, câble et filerie 
- appareillages divers (prise interrupteur, luminaire...)</t>
  </si>
  <si>
    <t xml:space="preserve">                     </t>
  </si>
  <si>
    <t xml:space="preserve"> 1.5.a</t>
  </si>
  <si>
    <t>. interrupteur simple ou va et vient</t>
  </si>
  <si>
    <t xml:space="preserve"> 1.5.b</t>
  </si>
  <si>
    <t>. prises de courant</t>
  </si>
  <si>
    <t xml:space="preserve"> 1.5.c</t>
  </si>
  <si>
    <t>. luminaire</t>
  </si>
  <si>
    <t>CHAPITRE 2 : Travaux de plâtrerie</t>
  </si>
  <si>
    <t>Travaux de compartimentage dans combles</t>
  </si>
  <si>
    <t xml:space="preserve">1.06.01              </t>
  </si>
  <si>
    <t xml:space="preserve"> 2.1</t>
  </si>
  <si>
    <t>PANNEAU RIGIDE EN COMPLEMENT DE L'EXISTANT Y COMPRIS: 
- moyens d'accès 
- fourniture et pose des panneaux coupe-feu cis découpes et calfeutrement</t>
  </si>
  <si>
    <t>Création d'un local emballage</t>
  </si>
  <si>
    <t xml:space="preserve">1.06.02              </t>
  </si>
  <si>
    <t xml:space="preserve"> 2.2</t>
  </si>
  <si>
    <t>CREATION D'UN LOCAL EMBALLAGE Y COMPRIS:</t>
  </si>
  <si>
    <t xml:space="preserve"> 2.2.a</t>
  </si>
  <si>
    <t>. installation de chantier cis moyens d'accès, protection et isolation des zones d'interventions</t>
  </si>
  <si>
    <t>FORFAIT</t>
  </si>
  <si>
    <t xml:space="preserve"> 2.2.b</t>
  </si>
  <si>
    <t>. Dépose et démontage des cloisons existantes cis évacuation</t>
  </si>
  <si>
    <t xml:space="preserve"> 2.2.c</t>
  </si>
  <si>
    <t>. cloison en plaque de platre 120/70 Cf 2h compris ossature et traitement des bandes</t>
  </si>
  <si>
    <t xml:space="preserve"> 2.2.d</t>
  </si>
  <si>
    <t>. contre cloison en plaque de platre 120/70 Cf 2h compris ossature et traitement des bandes</t>
  </si>
  <si>
    <t xml:space="preserve"> 2.2.e</t>
  </si>
  <si>
    <t>. plafond CF 2h en plaque de "Pregyflam" ép. 15 mm (3 unités) compris ossature et traitement des bandes</t>
  </si>
  <si>
    <t xml:space="preserve"> 2.2.f</t>
  </si>
  <si>
    <t>. faux plafond en plaque BA 13 compris ossature et traitement des bandes</t>
  </si>
  <si>
    <t xml:space="preserve"> 2.2.g</t>
  </si>
  <si>
    <t>. plancher CF 2h en plaques "Promatect H" ép. 25 mm compris traitement des bandes</t>
  </si>
  <si>
    <t>CHAPITRE 3 : Travaux de menuiserie</t>
  </si>
  <si>
    <t>Amélioration des portes en combles</t>
  </si>
  <si>
    <t xml:space="preserve">1.07.01              </t>
  </si>
  <si>
    <t xml:space="preserve"> 3.1</t>
  </si>
  <si>
    <t>AMELIORATION DES PORTES EN COMBLES Y COMPRIS: 
- dépose des menuiseries existantes 
- fourniture, façonnage et pose de menuiserie neuve cis cadre dormant.... 
- ferrage et quincailleries forgées</t>
  </si>
  <si>
    <t xml:space="preserve"> 3.1.a</t>
  </si>
  <si>
    <t>. portes 5 et 6 
- entre comble des trophées et chapelle (porte à cadres et panneaux)</t>
  </si>
  <si>
    <t xml:space="preserve"> 3.1.b</t>
  </si>
  <si>
    <t>. porte 7 
- entre comble et chapelle (porte a cadres et panneaux)</t>
  </si>
  <si>
    <t xml:space="preserve"> 3.1.c</t>
  </si>
  <si>
    <t>. portes 11 et 11 bis dans l'escalier renaissance (porte à cadres et panneaux)</t>
  </si>
  <si>
    <t xml:space="preserve"> 3.1.d</t>
  </si>
  <si>
    <t>. porte 27 
- combles renaissance / tour de l'épée (porte à panneaux idem porte 26)</t>
  </si>
  <si>
    <t>Amélioration des portes courantes</t>
  </si>
  <si>
    <t xml:space="preserve">1.07.02              </t>
  </si>
  <si>
    <t xml:space="preserve"> 3.2</t>
  </si>
  <si>
    <t>AMELIORATION DES PORTES COURANTES Y COMPRIS: 
- dépose et repose des menuiseries 
- restauration complète et complément</t>
  </si>
  <si>
    <t xml:space="preserve"> 3.2.a</t>
  </si>
  <si>
    <t>. porte 3 
- chapelle / galerie renaissance R+1 (panneau en doublage en bois massif)</t>
  </si>
  <si>
    <t xml:space="preserve"> 3.2.b</t>
  </si>
  <si>
    <t>. porte 23 
- escalier dérobé tour de l'épée RDC (panneau en doublage en bois massif)</t>
  </si>
  <si>
    <t xml:space="preserve">1.07.03              </t>
  </si>
  <si>
    <t xml:space="preserve"> 3.3</t>
  </si>
  <si>
    <t>AMELIORATION DES PORTES COURANTES Y COMPRIS: 
- dépose des menuiseries existantes 
- fourniture, façonnage et pose de menuiserie neuve à lames croisées 
- ferrage et quincailleries forgées</t>
  </si>
  <si>
    <t>. porte 24 
- RDC cuisines 
- Tour de l'épée (porte à lames croisées)</t>
  </si>
  <si>
    <t xml:space="preserve">1.07.04              </t>
  </si>
  <si>
    <t xml:space="preserve"> 3.4</t>
  </si>
  <si>
    <t>BLOC PORTE PREPEINT CP 1h A AME PLEINE 93X204 ml Y COMPRIS: 
- fourniture et pose 
- ferrage et quincaillerie</t>
  </si>
  <si>
    <t xml:space="preserve"> 3.5</t>
  </si>
  <si>
    <t>ELEMENT EN BOIS MASSIF FORMANT BARRE DE SEUIL (pour rattrapage des niveaux de plancher) Y COMPRIS: 
- fourniture, façonnage et pose 
- traitement et mise en teinte du bois</t>
  </si>
  <si>
    <t>ML</t>
  </si>
  <si>
    <t xml:space="preserve"> 3.6</t>
  </si>
  <si>
    <t>PANNEAU EN BOIS RECONSTITUE TYPE "osb" EP. 18 MM Y COMPRIS: 
- fourniture et pose 
- coupes pour ajustage</t>
  </si>
  <si>
    <t xml:space="preserve"> 3.7</t>
  </si>
  <si>
    <t>PLINTHE EN SAPIN Ht. 10 cm Y COMPRIS: 
- fourniture et pose</t>
  </si>
  <si>
    <t xml:space="preserve"> 3.8</t>
  </si>
  <si>
    <t>GRILLE DE VENTILATION DU LOCAL ELECTRIQUE Y COMPRIS: 
- réservation dans cloison 
- fourniture et pose</t>
  </si>
  <si>
    <t>CHAPITRE 4 : Travaux de peinture</t>
  </si>
  <si>
    <t>Travaux compartimentage combles tour l'épée</t>
  </si>
  <si>
    <t xml:space="preserve">1.08.03              </t>
  </si>
  <si>
    <t xml:space="preserve"> 4.1</t>
  </si>
  <si>
    <t>PEINTURE SUR OUVRAGE EN PLAQUE DE PLATRE Y COMPRIS:</t>
  </si>
  <si>
    <t xml:space="preserve"> 4.1.a</t>
  </si>
  <si>
    <t>. travaux préparatoires</t>
  </si>
  <si>
    <t xml:space="preserve"> 4.1.b</t>
  </si>
  <si>
    <t>. travaux de finition</t>
  </si>
  <si>
    <t>Travaux de menuiserie portes en combles</t>
  </si>
  <si>
    <t xml:space="preserve">1.08.011.08.02       </t>
  </si>
  <si>
    <t xml:space="preserve"> 4.2</t>
  </si>
  <si>
    <t>PEINTURE SUR OUVRAGE EN BOIS NEUFS OU ANCIENS Y COMPRIS:</t>
  </si>
  <si>
    <t xml:space="preserve"> 4.2.a</t>
  </si>
  <si>
    <t xml:space="preserve"> 4.2.b</t>
  </si>
  <si>
    <t>Travaux de menuiserie des portes courantes</t>
  </si>
  <si>
    <t xml:space="preserve"> 4.2.c</t>
  </si>
  <si>
    <t xml:space="preserve"> 4.2.d</t>
  </si>
  <si>
    <t xml:space="preserve"> 4.2.e</t>
  </si>
  <si>
    <t>. travaux préparatoires sur peinture décors peint</t>
  </si>
  <si>
    <t xml:space="preserve"> 4.2.f</t>
  </si>
  <si>
    <t>. travaux de finition 
- décor peint</t>
  </si>
  <si>
    <t xml:space="preserve"> 4.3</t>
  </si>
  <si>
    <t xml:space="preserve"> 4.3.a</t>
  </si>
  <si>
    <t xml:space="preserve"> 4.3.b</t>
  </si>
  <si>
    <t xml:space="preserve"> 4.4</t>
  </si>
  <si>
    <t xml:space="preserve"> 4.4.a</t>
  </si>
  <si>
    <t xml:space="preserve"> 4.4.b</t>
  </si>
  <si>
    <t>CHAPITRE 5 : Travaux de revêtement de sol</t>
  </si>
  <si>
    <t xml:space="preserve">1.09.01              </t>
  </si>
  <si>
    <t xml:space="preserve"> 5.1</t>
  </si>
  <si>
    <t>REVETEMENT DE SOL PVC HOMOGENE COMPACT Y COMPRIS:</t>
  </si>
  <si>
    <t xml:space="preserve"> 5.1.a</t>
  </si>
  <si>
    <t xml:space="preserve"> 5.1.b</t>
  </si>
  <si>
    <t>. revetement PVC cis fourniture et pose</t>
  </si>
  <si>
    <t xml:space="preserve"> RECAPITULATIF PARTIEL </t>
  </si>
  <si>
    <t xml:space="preserve"> TOTAL H.T. </t>
  </si>
  <si>
    <t xml:space="preserve"> T.V.A. 20,00 % </t>
  </si>
  <si>
    <t xml:space="preserve"> TOTAL T.T.C.</t>
  </si>
  <si>
    <t>TOTAL T.V.A. 20,00 %</t>
  </si>
  <si>
    <t>Quantité
MOE</t>
  </si>
  <si>
    <t>Quantité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</si>
</sst>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\€\ \ "/>
    <numFmt numFmtId="165" formatCode="#,##0.000"/>
  </numFmts>
  <fonts count="8" x14ac:knownFonts="1">
    <font>
      <sz val="10"/>
      <name val="Times New Roman"/>
    </font>
    <font>
      <b/>
      <sz val="14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Continuous"/>
    </xf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0" borderId="5" xfId="0" applyBorder="1"/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right"/>
    </xf>
    <xf numFmtId="0" fontId="0" fillId="0" borderId="7" xfId="0" applyBorder="1"/>
    <xf numFmtId="0" fontId="3" fillId="0" borderId="8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6" fillId="0" borderId="8" xfId="0" applyFont="1" applyBorder="1" applyAlignment="1">
      <alignment horizontal="left" indent="3"/>
    </xf>
    <xf numFmtId="164" fontId="6" fillId="0" borderId="5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 indent="3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righ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5" fillId="0" borderId="0" xfId="0" applyFont="1"/>
    <xf numFmtId="0" fontId="4" fillId="2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indent="3"/>
    </xf>
    <xf numFmtId="0" fontId="0" fillId="0" borderId="7" xfId="0" applyBorder="1" applyAlignment="1">
      <alignment horizontal="center"/>
    </xf>
    <xf numFmtId="0" fontId="4" fillId="0" borderId="7" xfId="0" applyFont="1" applyBorder="1"/>
    <xf numFmtId="0" fontId="7" fillId="0" borderId="7" xfId="0" applyFont="1" applyBorder="1" applyAlignment="1">
      <alignment vertical="center" wrapText="1"/>
    </xf>
    <xf numFmtId="0" fontId="0" fillId="0" borderId="7" xfId="0" quotePrefix="1" applyBorder="1" applyAlignment="1">
      <alignment vertical="top" wrapText="1"/>
    </xf>
    <xf numFmtId="0" fontId="0" fillId="0" borderId="7" xfId="0" quotePrefix="1" applyBorder="1" applyAlignment="1">
      <alignment horizontal="center" vertical="top"/>
    </xf>
    <xf numFmtId="0" fontId="0" fillId="0" borderId="7" xfId="0" applyBorder="1" applyAlignment="1">
      <alignment vertical="center" wrapText="1"/>
    </xf>
    <xf numFmtId="165" fontId="0" fillId="0" borderId="7" xfId="0" applyNumberFormat="1" applyBorder="1"/>
    <xf numFmtId="164" fontId="0" fillId="0" borderId="7" xfId="0" applyNumberFormat="1" applyBorder="1"/>
    <xf numFmtId="4" fontId="0" fillId="0" borderId="7" xfId="0" applyNumberFormat="1" applyBorder="1"/>
    <xf numFmtId="0" fontId="0" fillId="0" borderId="7" xfId="0" applyBorder="1" applyAlignment="1">
      <alignment horizontal="left" vertical="center" wrapText="1" indent="2"/>
    </xf>
    <xf numFmtId="164" fontId="4" fillId="0" borderId="5" xfId="0" applyNumberFormat="1" applyFont="1" applyBorder="1"/>
    <xf numFmtId="0" fontId="0" fillId="0" borderId="7" xfId="0" applyBorder="1" applyAlignment="1">
      <alignment horizontal="center" vertical="top"/>
    </xf>
    <xf numFmtId="0" fontId="0" fillId="0" borderId="11" xfId="0" applyBorder="1"/>
    <xf numFmtId="0" fontId="0" fillId="0" borderId="0" xfId="0" applyAlignment="1">
      <alignment horizontal="centerContinuous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12" xfId="0" applyBorder="1"/>
    <xf numFmtId="0" fontId="3" fillId="0" borderId="11" xfId="0" applyFont="1" applyBorder="1"/>
    <xf numFmtId="0" fontId="3" fillId="0" borderId="8" xfId="0" applyFont="1" applyBorder="1"/>
    <xf numFmtId="0" fontId="3" fillId="0" borderId="13" xfId="0" applyFont="1" applyBorder="1"/>
    <xf numFmtId="0" fontId="0" fillId="0" borderId="9" xfId="0" applyBorder="1"/>
    <xf numFmtId="164" fontId="6" fillId="0" borderId="5" xfId="0" applyNumberFormat="1" applyFont="1" applyBorder="1"/>
    <xf numFmtId="164" fontId="6" fillId="0" borderId="7" xfId="0" applyNumberFormat="1" applyFont="1" applyBorder="1"/>
    <xf numFmtId="0" fontId="3" fillId="0" borderId="9" xfId="0" applyFont="1" applyBorder="1"/>
    <xf numFmtId="0" fontId="3" fillId="0" borderId="12" xfId="0" applyFont="1" applyBorder="1"/>
    <xf numFmtId="0" fontId="3" fillId="0" borderId="10" xfId="0" applyFont="1" applyBorder="1"/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50CDE-F55B-40E0-9FAA-D98B943CA8CA}">
  <dimension ref="A2:H180"/>
  <sheetViews>
    <sheetView showZeros="0" tabSelected="1" view="pageBreakPreview" zoomScale="87" zoomScaleNormal="100" zoomScaleSheetLayoutView="87" workbookViewId="0">
      <selection activeCell="E29" sqref="E29"/>
    </sheetView>
  </sheetViews>
  <sheetFormatPr baseColWidth="10" defaultRowHeight="12.75" x14ac:dyDescent="0.2"/>
  <cols>
    <col min="1" max="1" width="9.33203125" customWidth="1"/>
    <col min="2" max="2" width="7.33203125" customWidth="1"/>
    <col min="3" max="3" width="38.1640625" customWidth="1"/>
    <col min="4" max="4" width="4.1640625" customWidth="1"/>
    <col min="5" max="5" width="10.1640625" customWidth="1"/>
    <col min="6" max="6" width="11.5" customWidth="1"/>
    <col min="7" max="7" width="12.33203125" customWidth="1"/>
    <col min="8" max="8" width="17.83203125" customWidth="1"/>
  </cols>
  <sheetData>
    <row r="2" spans="1:8" ht="18.75" x14ac:dyDescent="0.3">
      <c r="A2" s="1" t="s">
        <v>0</v>
      </c>
      <c r="B2" s="1"/>
      <c r="C2" s="1"/>
      <c r="D2" s="1"/>
      <c r="E2" s="1"/>
      <c r="F2" s="1"/>
      <c r="G2" s="1"/>
      <c r="H2" s="1"/>
    </row>
    <row r="3" spans="1:8" x14ac:dyDescent="0.2">
      <c r="A3" s="24"/>
      <c r="B3" s="24"/>
      <c r="C3" s="24"/>
      <c r="D3" s="24"/>
      <c r="E3" s="24"/>
      <c r="F3" s="24"/>
      <c r="G3" s="24"/>
      <c r="H3" s="24"/>
    </row>
    <row r="4" spans="1:8" ht="24.95" customHeight="1" x14ac:dyDescent="0.2">
      <c r="A4" s="2"/>
      <c r="B4" s="3" t="s">
        <v>1</v>
      </c>
      <c r="C4" s="4"/>
      <c r="D4" s="4"/>
      <c r="E4" s="4"/>
      <c r="F4" s="4"/>
      <c r="G4" s="5"/>
      <c r="H4" s="6" t="s">
        <v>2</v>
      </c>
    </row>
    <row r="5" spans="1:8" ht="15" customHeight="1" x14ac:dyDescent="0.25">
      <c r="A5" s="8"/>
      <c r="B5" s="9"/>
      <c r="C5" s="9"/>
      <c r="D5" s="9"/>
      <c r="E5" s="9"/>
      <c r="F5" s="9"/>
      <c r="G5" s="9"/>
      <c r="H5" s="10"/>
    </row>
    <row r="6" spans="1:8" ht="15" customHeight="1" x14ac:dyDescent="0.25">
      <c r="A6" s="18" t="str">
        <f>A31</f>
        <v xml:space="preserve">TRAVAUX D'AMENAGEMENT LIES A LA MISE EN SECURITE INCENDIE             </v>
      </c>
      <c r="B6" s="9"/>
      <c r="C6" s="9"/>
      <c r="D6" s="9"/>
      <c r="E6" s="9"/>
      <c r="F6" s="9"/>
      <c r="G6" s="9"/>
      <c r="H6" s="13"/>
    </row>
    <row r="7" spans="1:8" ht="15" customHeight="1" x14ac:dyDescent="0.25">
      <c r="A7" s="18" t="str">
        <f>A32</f>
        <v xml:space="preserve">LOT N°2 : MENUISERIE - PLATRERIE - PEINTURE                           </v>
      </c>
      <c r="B7" s="9"/>
      <c r="C7" s="9"/>
      <c r="D7" s="9"/>
      <c r="E7" s="9"/>
      <c r="F7" s="9"/>
      <c r="G7" s="9"/>
      <c r="H7" s="14">
        <f>H176</f>
        <v>0</v>
      </c>
    </row>
    <row r="8" spans="1:8" ht="15" customHeight="1" x14ac:dyDescent="0.25">
      <c r="A8" s="12"/>
      <c r="B8" s="9"/>
      <c r="C8" s="9"/>
      <c r="D8" s="9"/>
      <c r="E8" s="9"/>
      <c r="F8" s="9"/>
      <c r="G8" s="9"/>
      <c r="H8" s="13"/>
    </row>
    <row r="9" spans="1:8" ht="15" customHeight="1" x14ac:dyDescent="0.25">
      <c r="A9" s="12"/>
      <c r="B9" s="9"/>
      <c r="C9" s="9"/>
      <c r="D9" s="9"/>
      <c r="E9" s="9"/>
      <c r="F9" s="9"/>
      <c r="G9" s="9"/>
      <c r="H9" s="13"/>
    </row>
    <row r="10" spans="1:8" ht="15" customHeight="1" x14ac:dyDescent="0.25">
      <c r="A10" s="15" t="s">
        <v>3</v>
      </c>
      <c r="B10" s="9"/>
      <c r="C10" s="9"/>
      <c r="D10" s="9"/>
      <c r="E10" s="9"/>
      <c r="F10" s="9"/>
      <c r="G10" s="9"/>
      <c r="H10" s="16">
        <f>SUM(H6:H8)</f>
        <v>0</v>
      </c>
    </row>
    <row r="11" spans="1:8" ht="15" customHeight="1" x14ac:dyDescent="0.25">
      <c r="A11" s="15" t="s">
        <v>145</v>
      </c>
      <c r="B11" s="9"/>
      <c r="C11" s="9"/>
      <c r="D11" s="9"/>
      <c r="E11" s="9"/>
      <c r="F11" s="9"/>
      <c r="G11" s="9"/>
      <c r="H11" s="17">
        <f>ROUND(H10*20/100,2)</f>
        <v>0</v>
      </c>
    </row>
    <row r="12" spans="1:8" ht="15" customHeight="1" x14ac:dyDescent="0.25">
      <c r="A12" s="12"/>
      <c r="B12" s="9"/>
      <c r="C12" s="9"/>
      <c r="D12" s="9"/>
      <c r="E12" s="9"/>
      <c r="F12" s="9"/>
      <c r="G12" s="9"/>
      <c r="H12" s="13"/>
    </row>
    <row r="13" spans="1:8" ht="15" customHeight="1" x14ac:dyDescent="0.25">
      <c r="A13" s="15" t="s">
        <v>4</v>
      </c>
      <c r="B13" s="9"/>
      <c r="C13" s="9"/>
      <c r="D13" s="9"/>
      <c r="E13" s="9"/>
      <c r="F13" s="9"/>
      <c r="G13" s="9"/>
      <c r="H13" s="16">
        <f>H10+H11</f>
        <v>0</v>
      </c>
    </row>
    <row r="14" spans="1:8" ht="15" customHeight="1" x14ac:dyDescent="0.25">
      <c r="A14" s="19"/>
      <c r="B14" s="20"/>
      <c r="C14" s="20"/>
      <c r="D14" s="20"/>
      <c r="E14" s="20"/>
      <c r="F14" s="20"/>
      <c r="G14" s="20"/>
      <c r="H14" s="21"/>
    </row>
    <row r="15" spans="1:8" x14ac:dyDescent="0.2">
      <c r="A15" s="24"/>
      <c r="B15" s="24"/>
      <c r="C15" s="24"/>
      <c r="D15" s="24"/>
      <c r="E15" s="24"/>
      <c r="F15" s="24"/>
      <c r="G15" s="24"/>
      <c r="H15" s="24"/>
    </row>
    <row r="16" spans="1:8" x14ac:dyDescent="0.2">
      <c r="A16" s="24"/>
      <c r="B16" s="24"/>
      <c r="C16" s="24"/>
      <c r="D16" s="24"/>
      <c r="E16" s="24"/>
      <c r="F16" s="24"/>
      <c r="G16" s="24"/>
      <c r="H16" s="24"/>
    </row>
    <row r="17" spans="1:8" ht="15.75" x14ac:dyDescent="0.25">
      <c r="A17" s="22" t="s">
        <v>5</v>
      </c>
      <c r="B17" s="22"/>
      <c r="C17" s="22"/>
      <c r="D17" s="22"/>
      <c r="E17" s="22"/>
      <c r="F17" s="22"/>
      <c r="G17" s="22"/>
      <c r="H17" s="22"/>
    </row>
    <row r="18" spans="1:8" x14ac:dyDescent="0.2">
      <c r="A18" s="24"/>
      <c r="B18" s="24"/>
      <c r="C18" s="24"/>
      <c r="D18" s="24"/>
      <c r="E18" s="24"/>
      <c r="F18" s="24"/>
      <c r="G18" s="24"/>
      <c r="H18" s="24"/>
    </row>
    <row r="19" spans="1:8" x14ac:dyDescent="0.2">
      <c r="A19" s="24"/>
      <c r="B19" s="24"/>
      <c r="C19" s="24"/>
      <c r="D19" s="24"/>
      <c r="E19" s="24"/>
      <c r="F19" s="24"/>
      <c r="G19" s="24"/>
      <c r="H19" s="24"/>
    </row>
    <row r="20" spans="1:8" ht="15.75" x14ac:dyDescent="0.25">
      <c r="A20" s="24"/>
      <c r="B20" s="24"/>
      <c r="C20" s="23" t="s">
        <v>6</v>
      </c>
      <c r="D20" s="24"/>
      <c r="E20" s="24"/>
      <c r="F20" s="24"/>
      <c r="G20" s="24"/>
      <c r="H20" s="24"/>
    </row>
    <row r="21" spans="1:8" x14ac:dyDescent="0.2">
      <c r="A21" s="24"/>
      <c r="B21" s="24"/>
      <c r="C21" s="24"/>
      <c r="D21" s="24"/>
      <c r="E21" s="24"/>
      <c r="F21" s="24"/>
      <c r="G21" s="24"/>
      <c r="H21" s="24"/>
    </row>
    <row r="22" spans="1:8" x14ac:dyDescent="0.2">
      <c r="A22" s="24"/>
      <c r="B22" s="24"/>
      <c r="C22" s="24"/>
      <c r="D22" s="24"/>
      <c r="E22" s="24"/>
      <c r="F22" s="24"/>
      <c r="G22" s="24"/>
      <c r="H22" s="24"/>
    </row>
    <row r="23" spans="1:8" ht="15.75" x14ac:dyDescent="0.25">
      <c r="A23" s="24"/>
      <c r="B23" s="24"/>
      <c r="C23" s="23" t="s">
        <v>7</v>
      </c>
      <c r="D23" s="24"/>
      <c r="E23" s="24"/>
      <c r="F23" s="24"/>
      <c r="G23" s="24"/>
      <c r="H23" s="24"/>
    </row>
    <row r="24" spans="1:8" x14ac:dyDescent="0.2">
      <c r="A24" s="24"/>
      <c r="B24" s="24"/>
      <c r="C24" s="24"/>
      <c r="D24" s="24"/>
      <c r="E24" s="24"/>
      <c r="F24" s="24"/>
      <c r="G24" s="24"/>
      <c r="H24" s="24"/>
    </row>
    <row r="25" spans="1:8" x14ac:dyDescent="0.2">
      <c r="A25" s="24"/>
      <c r="B25" s="24"/>
      <c r="C25" s="24"/>
      <c r="D25" s="24"/>
      <c r="E25" s="24"/>
      <c r="F25" s="24"/>
      <c r="G25" s="24"/>
      <c r="H25" s="24"/>
    </row>
    <row r="26" spans="1:8" ht="15.75" x14ac:dyDescent="0.25">
      <c r="A26" s="24"/>
      <c r="B26" s="24"/>
      <c r="C26" s="23" t="s">
        <v>8</v>
      </c>
      <c r="D26" s="24"/>
      <c r="E26" s="24"/>
      <c r="F26" s="24"/>
      <c r="G26" s="24"/>
      <c r="H26" s="24"/>
    </row>
    <row r="29" spans="1:8" ht="24.95" customHeight="1" x14ac:dyDescent="0.2">
      <c r="A29" s="25" t="s">
        <v>9</v>
      </c>
      <c r="B29" s="25" t="s">
        <v>10</v>
      </c>
      <c r="C29" s="25" t="s">
        <v>11</v>
      </c>
      <c r="D29" s="25" t="s">
        <v>12</v>
      </c>
      <c r="E29" s="53" t="s">
        <v>146</v>
      </c>
      <c r="F29" s="53" t="s">
        <v>147</v>
      </c>
      <c r="G29" s="25" t="s">
        <v>13</v>
      </c>
      <c r="H29" s="25" t="s">
        <v>2</v>
      </c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ht="15.75" x14ac:dyDescent="0.25">
      <c r="A31" s="26" t="s">
        <v>14</v>
      </c>
      <c r="B31" s="11"/>
      <c r="C31" s="11"/>
      <c r="D31" s="11"/>
      <c r="E31" s="11"/>
      <c r="F31" s="11"/>
      <c r="G31" s="11"/>
      <c r="H31" s="11"/>
    </row>
    <row r="32" spans="1:8" ht="15.75" x14ac:dyDescent="0.25">
      <c r="A32" s="26" t="s">
        <v>15</v>
      </c>
      <c r="B32" s="11"/>
      <c r="C32" s="11"/>
      <c r="D32" s="11"/>
      <c r="E32" s="11"/>
      <c r="F32" s="11"/>
      <c r="G32" s="11"/>
      <c r="H32" s="11"/>
    </row>
    <row r="33" spans="1:8" x14ac:dyDescent="0.2">
      <c r="A33" s="11"/>
      <c r="B33" s="11"/>
      <c r="C33" s="11"/>
      <c r="D33" s="11"/>
      <c r="E33" s="11"/>
      <c r="F33" s="11"/>
      <c r="G33" s="11"/>
      <c r="H33" s="11"/>
    </row>
    <row r="34" spans="1:8" ht="14.25" x14ac:dyDescent="0.2">
      <c r="A34" s="11"/>
      <c r="B34" s="27">
        <v>1</v>
      </c>
      <c r="C34" s="28" t="s">
        <v>16</v>
      </c>
      <c r="D34" s="11"/>
      <c r="E34" s="11"/>
      <c r="F34" s="11"/>
      <c r="G34" s="11"/>
      <c r="H34" s="11"/>
    </row>
    <row r="35" spans="1:8" x14ac:dyDescent="0.2">
      <c r="A35" s="11"/>
      <c r="B35" s="11"/>
      <c r="C35" s="11"/>
      <c r="D35" s="11"/>
      <c r="E35" s="11"/>
      <c r="F35" s="11"/>
      <c r="G35" s="11"/>
      <c r="H35" s="11"/>
    </row>
    <row r="36" spans="1:8" ht="25.5" x14ac:dyDescent="0.2">
      <c r="A36" s="11"/>
      <c r="B36" s="11"/>
      <c r="C36" s="29" t="s">
        <v>17</v>
      </c>
      <c r="D36" s="11"/>
      <c r="E36" s="11"/>
      <c r="F36" s="11"/>
      <c r="G36" s="11"/>
      <c r="H36" s="11"/>
    </row>
    <row r="37" spans="1:8" x14ac:dyDescent="0.2">
      <c r="A37" s="11"/>
      <c r="B37" s="11"/>
      <c r="C37" s="11"/>
      <c r="D37" s="11"/>
      <c r="E37" s="11"/>
      <c r="F37" s="11"/>
      <c r="G37" s="11"/>
      <c r="H37" s="11"/>
    </row>
    <row r="38" spans="1:8" ht="51" x14ac:dyDescent="0.2">
      <c r="A38" s="30" t="s">
        <v>18</v>
      </c>
      <c r="B38" s="31" t="s">
        <v>19</v>
      </c>
      <c r="C38" s="32" t="s">
        <v>20</v>
      </c>
      <c r="D38" s="27" t="s">
        <v>21</v>
      </c>
      <c r="E38" s="33">
        <f>ROUND(1,3)</f>
        <v>1</v>
      </c>
      <c r="F38" s="33"/>
      <c r="G38" s="34">
        <v>0</v>
      </c>
      <c r="H38" s="34">
        <f>ROUND(F38 * G38,2)</f>
        <v>0</v>
      </c>
    </row>
    <row r="39" spans="1:8" x14ac:dyDescent="0.2">
      <c r="A39" s="11"/>
      <c r="B39" s="11"/>
      <c r="C39" s="11"/>
      <c r="D39" s="11"/>
      <c r="E39" s="11"/>
      <c r="F39" s="11"/>
      <c r="G39" s="11"/>
      <c r="H39" s="34">
        <f t="shared" ref="H39:H55" si="0">ROUND(F39 * G39,2)</f>
        <v>0</v>
      </c>
    </row>
    <row r="40" spans="1:8" ht="25.5" x14ac:dyDescent="0.2">
      <c r="A40" s="11"/>
      <c r="B40" s="11"/>
      <c r="C40" s="29" t="s">
        <v>22</v>
      </c>
      <c r="D40" s="11"/>
      <c r="E40" s="11"/>
      <c r="F40" s="11"/>
      <c r="G40" s="11"/>
      <c r="H40" s="34">
        <f t="shared" si="0"/>
        <v>0</v>
      </c>
    </row>
    <row r="41" spans="1:8" x14ac:dyDescent="0.2">
      <c r="A41" s="11"/>
      <c r="B41" s="11"/>
      <c r="C41" s="11"/>
      <c r="D41" s="11"/>
      <c r="E41" s="11"/>
      <c r="F41" s="11"/>
      <c r="G41" s="11"/>
      <c r="H41" s="34">
        <f t="shared" si="0"/>
        <v>0</v>
      </c>
    </row>
    <row r="42" spans="1:8" ht="76.5" x14ac:dyDescent="0.2">
      <c r="A42" s="30" t="s">
        <v>23</v>
      </c>
      <c r="B42" s="31" t="s">
        <v>24</v>
      </c>
      <c r="C42" s="32" t="s">
        <v>25</v>
      </c>
      <c r="D42" s="27" t="s">
        <v>26</v>
      </c>
      <c r="E42" s="35">
        <f>ROUND(48.31,2)</f>
        <v>48.31</v>
      </c>
      <c r="F42" s="35"/>
      <c r="G42" s="34">
        <v>0</v>
      </c>
      <c r="H42" s="34">
        <f t="shared" si="0"/>
        <v>0</v>
      </c>
    </row>
    <row r="43" spans="1:8" x14ac:dyDescent="0.2">
      <c r="A43" s="11"/>
      <c r="B43" s="11"/>
      <c r="C43" s="11"/>
      <c r="D43" s="11"/>
      <c r="E43" s="11"/>
      <c r="F43" s="11"/>
      <c r="G43" s="11"/>
      <c r="H43" s="34">
        <f t="shared" si="0"/>
        <v>0</v>
      </c>
    </row>
    <row r="44" spans="1:8" x14ac:dyDescent="0.2">
      <c r="A44" s="11"/>
      <c r="B44" s="11"/>
      <c r="C44" s="29" t="s">
        <v>27</v>
      </c>
      <c r="D44" s="11"/>
      <c r="E44" s="11"/>
      <c r="F44" s="11"/>
      <c r="G44" s="11"/>
      <c r="H44" s="34">
        <f t="shared" si="0"/>
        <v>0</v>
      </c>
    </row>
    <row r="45" spans="1:8" x14ac:dyDescent="0.2">
      <c r="A45" s="11"/>
      <c r="B45" s="11"/>
      <c r="C45" s="11"/>
      <c r="D45" s="11"/>
      <c r="E45" s="11"/>
      <c r="F45" s="11"/>
      <c r="G45" s="11"/>
      <c r="H45" s="34">
        <f t="shared" si="0"/>
        <v>0</v>
      </c>
    </row>
    <row r="46" spans="1:8" ht="63.75" x14ac:dyDescent="0.2">
      <c r="A46" s="30" t="s">
        <v>28</v>
      </c>
      <c r="B46" s="31" t="s">
        <v>29</v>
      </c>
      <c r="C46" s="32" t="s">
        <v>30</v>
      </c>
      <c r="D46" s="27" t="s">
        <v>21</v>
      </c>
      <c r="E46" s="33">
        <f>ROUND(1,3)</f>
        <v>1</v>
      </c>
      <c r="F46" s="33"/>
      <c r="G46" s="34">
        <v>0</v>
      </c>
      <c r="H46" s="34">
        <f t="shared" si="0"/>
        <v>0</v>
      </c>
    </row>
    <row r="47" spans="1:8" x14ac:dyDescent="0.2">
      <c r="A47" s="11"/>
      <c r="B47" s="11"/>
      <c r="C47" s="11"/>
      <c r="D47" s="11"/>
      <c r="E47" s="11"/>
      <c r="F47" s="11"/>
      <c r="G47" s="11"/>
      <c r="H47" s="34">
        <f t="shared" si="0"/>
        <v>0</v>
      </c>
    </row>
    <row r="48" spans="1:8" ht="76.5" x14ac:dyDescent="0.2">
      <c r="A48" s="30" t="s">
        <v>31</v>
      </c>
      <c r="B48" s="31" t="s">
        <v>32</v>
      </c>
      <c r="C48" s="32" t="s">
        <v>33</v>
      </c>
      <c r="D48" s="27" t="s">
        <v>21</v>
      </c>
      <c r="E48" s="33">
        <f>ROUND(1,3)</f>
        <v>1</v>
      </c>
      <c r="F48" s="33"/>
      <c r="G48" s="34">
        <v>0</v>
      </c>
      <c r="H48" s="34">
        <f t="shared" si="0"/>
        <v>0</v>
      </c>
    </row>
    <row r="49" spans="1:8" x14ac:dyDescent="0.2">
      <c r="A49" s="11"/>
      <c r="B49" s="11"/>
      <c r="C49" s="11"/>
      <c r="D49" s="11"/>
      <c r="E49" s="11"/>
      <c r="F49" s="11"/>
      <c r="G49" s="11"/>
      <c r="H49" s="34">
        <f t="shared" si="0"/>
        <v>0</v>
      </c>
    </row>
    <row r="50" spans="1:8" x14ac:dyDescent="0.2">
      <c r="A50" s="11"/>
      <c r="B50" s="11"/>
      <c r="C50" s="29" t="s">
        <v>34</v>
      </c>
      <c r="D50" s="11"/>
      <c r="E50" s="11"/>
      <c r="F50" s="11"/>
      <c r="G50" s="11"/>
      <c r="H50" s="34">
        <f t="shared" si="0"/>
        <v>0</v>
      </c>
    </row>
    <row r="51" spans="1:8" x14ac:dyDescent="0.2">
      <c r="A51" s="11"/>
      <c r="B51" s="11"/>
      <c r="C51" s="11"/>
      <c r="D51" s="11"/>
      <c r="E51" s="11"/>
      <c r="F51" s="11"/>
      <c r="G51" s="11"/>
      <c r="H51" s="34">
        <f t="shared" si="0"/>
        <v>0</v>
      </c>
    </row>
    <row r="52" spans="1:8" ht="76.5" x14ac:dyDescent="0.2">
      <c r="A52" s="30" t="s">
        <v>35</v>
      </c>
      <c r="B52" s="31" t="s">
        <v>36</v>
      </c>
      <c r="C52" s="32" t="s">
        <v>37</v>
      </c>
      <c r="D52" s="11"/>
      <c r="E52" s="11"/>
      <c r="F52" s="11"/>
      <c r="G52" s="11"/>
      <c r="H52" s="34">
        <f t="shared" si="0"/>
        <v>0</v>
      </c>
    </row>
    <row r="53" spans="1:8" x14ac:dyDescent="0.2">
      <c r="A53" s="30" t="s">
        <v>38</v>
      </c>
      <c r="B53" s="31" t="s">
        <v>39</v>
      </c>
      <c r="C53" s="36" t="s">
        <v>40</v>
      </c>
      <c r="D53" s="27" t="s">
        <v>21</v>
      </c>
      <c r="E53" s="33">
        <f>ROUND(2,3)</f>
        <v>2</v>
      </c>
      <c r="F53" s="33"/>
      <c r="G53" s="34">
        <v>0</v>
      </c>
      <c r="H53" s="34">
        <f t="shared" si="0"/>
        <v>0</v>
      </c>
    </row>
    <row r="54" spans="1:8" x14ac:dyDescent="0.2">
      <c r="A54" s="30" t="s">
        <v>38</v>
      </c>
      <c r="B54" s="31" t="s">
        <v>41</v>
      </c>
      <c r="C54" s="36" t="s">
        <v>42</v>
      </c>
      <c r="D54" s="27" t="s">
        <v>21</v>
      </c>
      <c r="E54" s="33">
        <f>ROUND(3,3)</f>
        <v>3</v>
      </c>
      <c r="F54" s="33"/>
      <c r="G54" s="34">
        <v>0</v>
      </c>
      <c r="H54" s="34">
        <f t="shared" si="0"/>
        <v>0</v>
      </c>
    </row>
    <row r="55" spans="1:8" x14ac:dyDescent="0.2">
      <c r="A55" s="30" t="s">
        <v>38</v>
      </c>
      <c r="B55" s="31" t="s">
        <v>43</v>
      </c>
      <c r="C55" s="36" t="s">
        <v>44</v>
      </c>
      <c r="D55" s="27" t="s">
        <v>21</v>
      </c>
      <c r="E55" s="33">
        <f>ROUND(3,3)</f>
        <v>3</v>
      </c>
      <c r="F55" s="33"/>
      <c r="G55" s="34">
        <v>0</v>
      </c>
      <c r="H55" s="34">
        <f t="shared" si="0"/>
        <v>0</v>
      </c>
    </row>
    <row r="56" spans="1:8" x14ac:dyDescent="0.2">
      <c r="A56" s="11"/>
      <c r="B56" s="11"/>
      <c r="C56" s="11"/>
      <c r="D56" s="11"/>
      <c r="E56" s="11"/>
      <c r="F56" s="11"/>
      <c r="G56" s="11"/>
      <c r="H56" s="11"/>
    </row>
    <row r="57" spans="1:8" ht="14.25" x14ac:dyDescent="0.2">
      <c r="A57" s="11"/>
      <c r="B57" s="11"/>
      <c r="C57" s="28" t="str">
        <f>C34</f>
        <v>CHAPITRE 1 : Travaux d'électricité</v>
      </c>
      <c r="D57" s="11"/>
      <c r="E57" s="11"/>
      <c r="F57" s="11"/>
      <c r="G57" s="11"/>
      <c r="H57" s="37">
        <f xml:space="preserve"> SUM( H35:I56 )</f>
        <v>0</v>
      </c>
    </row>
    <row r="58" spans="1:8" x14ac:dyDescent="0.2">
      <c r="A58" s="11"/>
      <c r="B58" s="11"/>
      <c r="C58" s="11"/>
      <c r="D58" s="11"/>
      <c r="E58" s="11"/>
      <c r="F58" s="11"/>
      <c r="G58" s="11"/>
      <c r="H58" s="11"/>
    </row>
    <row r="59" spans="1:8" x14ac:dyDescent="0.2">
      <c r="A59" s="11"/>
      <c r="B59" s="11"/>
      <c r="C59" s="11"/>
      <c r="D59" s="11"/>
      <c r="E59" s="11"/>
      <c r="F59" s="11"/>
      <c r="G59" s="11"/>
      <c r="H59" s="11"/>
    </row>
    <row r="60" spans="1:8" x14ac:dyDescent="0.2">
      <c r="A60" s="11"/>
      <c r="B60" s="11"/>
      <c r="C60" s="11"/>
      <c r="D60" s="11"/>
      <c r="E60" s="11"/>
      <c r="F60" s="11"/>
      <c r="G60" s="11"/>
      <c r="H60" s="11"/>
    </row>
    <row r="61" spans="1:8" ht="14.25" x14ac:dyDescent="0.2">
      <c r="A61" s="11"/>
      <c r="B61" s="27">
        <v>2</v>
      </c>
      <c r="C61" s="28" t="s">
        <v>45</v>
      </c>
      <c r="D61" s="11"/>
      <c r="E61" s="11"/>
      <c r="F61" s="11"/>
      <c r="G61" s="11"/>
      <c r="H61" s="11"/>
    </row>
    <row r="62" spans="1:8" x14ac:dyDescent="0.2">
      <c r="A62" s="11"/>
      <c r="B62" s="11"/>
      <c r="C62" s="11"/>
      <c r="D62" s="11"/>
      <c r="E62" s="11"/>
      <c r="F62" s="11"/>
      <c r="G62" s="11"/>
      <c r="H62" s="11"/>
    </row>
    <row r="63" spans="1:8" ht="25.5" x14ac:dyDescent="0.2">
      <c r="A63" s="11"/>
      <c r="B63" s="11"/>
      <c r="C63" s="29" t="s">
        <v>46</v>
      </c>
      <c r="D63" s="11"/>
      <c r="E63" s="11"/>
      <c r="F63" s="11"/>
      <c r="G63" s="11"/>
      <c r="H63" s="11"/>
    </row>
    <row r="64" spans="1:8" x14ac:dyDescent="0.2">
      <c r="A64" s="11"/>
      <c r="B64" s="11"/>
      <c r="C64" s="11"/>
      <c r="D64" s="11"/>
      <c r="E64" s="11"/>
      <c r="F64" s="11"/>
      <c r="G64" s="11"/>
      <c r="H64" s="11"/>
    </row>
    <row r="65" spans="1:8" ht="63.75" x14ac:dyDescent="0.2">
      <c r="A65" s="30" t="s">
        <v>47</v>
      </c>
      <c r="B65" s="31" t="s">
        <v>48</v>
      </c>
      <c r="C65" s="32" t="s">
        <v>49</v>
      </c>
      <c r="D65" s="27" t="s">
        <v>26</v>
      </c>
      <c r="E65" s="35">
        <f>ROUND(6,2)</f>
        <v>6</v>
      </c>
      <c r="F65" s="35"/>
      <c r="G65" s="34">
        <v>0</v>
      </c>
      <c r="H65" s="34">
        <f t="shared" ref="H65:H76" si="1">ROUND(F65 * G65,2)</f>
        <v>0</v>
      </c>
    </row>
    <row r="66" spans="1:8" x14ac:dyDescent="0.2">
      <c r="A66" s="11"/>
      <c r="B66" s="11"/>
      <c r="C66" s="11"/>
      <c r="D66" s="11"/>
      <c r="E66" s="11"/>
      <c r="F66" s="11"/>
      <c r="G66" s="11"/>
      <c r="H66" s="34">
        <f t="shared" si="1"/>
        <v>0</v>
      </c>
    </row>
    <row r="67" spans="1:8" x14ac:dyDescent="0.2">
      <c r="A67" s="11"/>
      <c r="B67" s="11"/>
      <c r="C67" s="29" t="s">
        <v>50</v>
      </c>
      <c r="D67" s="11"/>
      <c r="E67" s="11"/>
      <c r="F67" s="11"/>
      <c r="G67" s="11"/>
      <c r="H67" s="34">
        <f t="shared" si="1"/>
        <v>0</v>
      </c>
    </row>
    <row r="68" spans="1:8" x14ac:dyDescent="0.2">
      <c r="A68" s="11"/>
      <c r="B68" s="11"/>
      <c r="C68" s="11"/>
      <c r="D68" s="11"/>
      <c r="E68" s="11"/>
      <c r="F68" s="11"/>
      <c r="G68" s="11"/>
      <c r="H68" s="34">
        <f t="shared" si="1"/>
        <v>0</v>
      </c>
    </row>
    <row r="69" spans="1:8" ht="25.5" x14ac:dyDescent="0.2">
      <c r="A69" s="30" t="s">
        <v>51</v>
      </c>
      <c r="B69" s="31" t="s">
        <v>52</v>
      </c>
      <c r="C69" s="32" t="s">
        <v>53</v>
      </c>
      <c r="D69" s="11"/>
      <c r="E69" s="11"/>
      <c r="F69" s="11"/>
      <c r="G69" s="11"/>
      <c r="H69" s="34">
        <f t="shared" si="1"/>
        <v>0</v>
      </c>
    </row>
    <row r="70" spans="1:8" ht="38.25" x14ac:dyDescent="0.2">
      <c r="A70" s="30" t="s">
        <v>38</v>
      </c>
      <c r="B70" s="31" t="s">
        <v>54</v>
      </c>
      <c r="C70" s="36" t="s">
        <v>55</v>
      </c>
      <c r="D70" s="27"/>
      <c r="E70" s="27" t="s">
        <v>56</v>
      </c>
      <c r="F70" s="27" t="s">
        <v>56</v>
      </c>
      <c r="G70" s="34">
        <v>0</v>
      </c>
      <c r="H70" s="34">
        <f>+G70</f>
        <v>0</v>
      </c>
    </row>
    <row r="71" spans="1:8" ht="25.5" x14ac:dyDescent="0.2">
      <c r="A71" s="30" t="s">
        <v>38</v>
      </c>
      <c r="B71" s="31" t="s">
        <v>57</v>
      </c>
      <c r="C71" s="36" t="s">
        <v>58</v>
      </c>
      <c r="D71" s="27"/>
      <c r="E71" s="27" t="s">
        <v>56</v>
      </c>
      <c r="F71" s="27" t="s">
        <v>56</v>
      </c>
      <c r="G71" s="34">
        <v>0</v>
      </c>
      <c r="H71" s="34">
        <f>+G71</f>
        <v>0</v>
      </c>
    </row>
    <row r="72" spans="1:8" ht="38.25" x14ac:dyDescent="0.2">
      <c r="A72" s="30" t="s">
        <v>38</v>
      </c>
      <c r="B72" s="31" t="s">
        <v>59</v>
      </c>
      <c r="C72" s="36" t="s">
        <v>60</v>
      </c>
      <c r="D72" s="27" t="s">
        <v>26</v>
      </c>
      <c r="E72" s="35">
        <f>ROUND(53.12,2)</f>
        <v>53.12</v>
      </c>
      <c r="F72" s="35"/>
      <c r="G72" s="34">
        <v>0</v>
      </c>
      <c r="H72" s="34">
        <f t="shared" si="1"/>
        <v>0</v>
      </c>
    </row>
    <row r="73" spans="1:8" ht="38.25" x14ac:dyDescent="0.2">
      <c r="A73" s="30" t="s">
        <v>38</v>
      </c>
      <c r="B73" s="31" t="s">
        <v>61</v>
      </c>
      <c r="C73" s="36" t="s">
        <v>62</v>
      </c>
      <c r="D73" s="27" t="s">
        <v>26</v>
      </c>
      <c r="E73" s="35">
        <f>ROUND(15.16,2)</f>
        <v>15.16</v>
      </c>
      <c r="F73" s="35"/>
      <c r="G73" s="34">
        <v>0</v>
      </c>
      <c r="H73" s="34">
        <f t="shared" si="1"/>
        <v>0</v>
      </c>
    </row>
    <row r="74" spans="1:8" ht="51" x14ac:dyDescent="0.2">
      <c r="A74" s="30" t="s">
        <v>38</v>
      </c>
      <c r="B74" s="31" t="s">
        <v>63</v>
      </c>
      <c r="C74" s="36" t="s">
        <v>64</v>
      </c>
      <c r="D74" s="27" t="s">
        <v>26</v>
      </c>
      <c r="E74" s="35">
        <f>ROUND(8.05,2)</f>
        <v>8.0500000000000007</v>
      </c>
      <c r="F74" s="35"/>
      <c r="G74" s="34">
        <v>0</v>
      </c>
      <c r="H74" s="34">
        <f t="shared" si="1"/>
        <v>0</v>
      </c>
    </row>
    <row r="75" spans="1:8" ht="38.25" x14ac:dyDescent="0.2">
      <c r="A75" s="30" t="s">
        <v>38</v>
      </c>
      <c r="B75" s="31" t="s">
        <v>65</v>
      </c>
      <c r="C75" s="36" t="s">
        <v>66</v>
      </c>
      <c r="D75" s="27" t="s">
        <v>26</v>
      </c>
      <c r="E75" s="35">
        <f>ROUND(11.06,2)</f>
        <v>11.06</v>
      </c>
      <c r="F75" s="35"/>
      <c r="G75" s="34">
        <v>0</v>
      </c>
      <c r="H75" s="34">
        <f t="shared" si="1"/>
        <v>0</v>
      </c>
    </row>
    <row r="76" spans="1:8" ht="38.25" x14ac:dyDescent="0.2">
      <c r="A76" s="30" t="s">
        <v>38</v>
      </c>
      <c r="B76" s="31" t="s">
        <v>67</v>
      </c>
      <c r="C76" s="36" t="s">
        <v>68</v>
      </c>
      <c r="D76" s="27" t="s">
        <v>26</v>
      </c>
      <c r="E76" s="35">
        <f>ROUND(7.83,2)</f>
        <v>7.83</v>
      </c>
      <c r="F76" s="35"/>
      <c r="G76" s="34">
        <v>0</v>
      </c>
      <c r="H76" s="34">
        <f t="shared" si="1"/>
        <v>0</v>
      </c>
    </row>
    <row r="77" spans="1:8" x14ac:dyDescent="0.2">
      <c r="A77" s="11"/>
      <c r="B77" s="11"/>
      <c r="C77" s="11"/>
      <c r="D77" s="11"/>
      <c r="E77" s="11"/>
      <c r="F77" s="11"/>
      <c r="G77" s="11"/>
      <c r="H77" s="11"/>
    </row>
    <row r="78" spans="1:8" ht="14.25" x14ac:dyDescent="0.2">
      <c r="A78" s="11"/>
      <c r="B78" s="11"/>
      <c r="C78" s="28" t="str">
        <f>C61</f>
        <v>CHAPITRE 2 : Travaux de plâtrerie</v>
      </c>
      <c r="D78" s="11"/>
      <c r="E78" s="11"/>
      <c r="F78" s="11"/>
      <c r="G78" s="11"/>
      <c r="H78" s="37">
        <f xml:space="preserve"> SUM( H62:I77 )</f>
        <v>0</v>
      </c>
    </row>
    <row r="79" spans="1:8" x14ac:dyDescent="0.2">
      <c r="A79" s="11"/>
      <c r="B79" s="11"/>
      <c r="C79" s="11"/>
      <c r="D79" s="11"/>
      <c r="E79" s="11"/>
      <c r="F79" s="11"/>
      <c r="G79" s="11"/>
      <c r="H79" s="11"/>
    </row>
    <row r="80" spans="1:8" x14ac:dyDescent="0.2">
      <c r="A80" s="11"/>
      <c r="B80" s="11"/>
      <c r="C80" s="11"/>
      <c r="D80" s="11"/>
      <c r="E80" s="11"/>
      <c r="F80" s="11"/>
      <c r="G80" s="11"/>
      <c r="H80" s="11"/>
    </row>
    <row r="81" spans="1:8" x14ac:dyDescent="0.2">
      <c r="A81" s="11"/>
      <c r="B81" s="11"/>
      <c r="C81" s="11"/>
      <c r="D81" s="11"/>
      <c r="E81" s="11"/>
      <c r="F81" s="11"/>
      <c r="G81" s="11"/>
      <c r="H81" s="11"/>
    </row>
    <row r="82" spans="1:8" ht="14.25" x14ac:dyDescent="0.2">
      <c r="A82" s="11"/>
      <c r="B82" s="27">
        <v>3</v>
      </c>
      <c r="C82" s="28" t="s">
        <v>69</v>
      </c>
      <c r="D82" s="11"/>
      <c r="E82" s="11"/>
      <c r="F82" s="11"/>
      <c r="G82" s="11"/>
      <c r="H82" s="11"/>
    </row>
    <row r="83" spans="1:8" x14ac:dyDescent="0.2">
      <c r="A83" s="11"/>
      <c r="B83" s="11"/>
      <c r="C83" s="11"/>
      <c r="D83" s="11"/>
      <c r="E83" s="11"/>
      <c r="F83" s="11"/>
      <c r="G83" s="11"/>
      <c r="H83" s="11"/>
    </row>
    <row r="84" spans="1:8" x14ac:dyDescent="0.2">
      <c r="A84" s="11"/>
      <c r="B84" s="11"/>
      <c r="C84" s="29" t="s">
        <v>70</v>
      </c>
      <c r="D84" s="11"/>
      <c r="E84" s="11"/>
      <c r="F84" s="11"/>
      <c r="G84" s="11"/>
      <c r="H84" s="11"/>
    </row>
    <row r="85" spans="1:8" x14ac:dyDescent="0.2">
      <c r="A85" s="11"/>
      <c r="B85" s="11"/>
      <c r="C85" s="11"/>
      <c r="D85" s="11"/>
      <c r="E85" s="11"/>
      <c r="F85" s="11"/>
      <c r="G85" s="11"/>
      <c r="H85" s="11"/>
    </row>
    <row r="86" spans="1:8" ht="76.5" x14ac:dyDescent="0.2">
      <c r="A86" s="30" t="s">
        <v>71</v>
      </c>
      <c r="B86" s="31" t="s">
        <v>72</v>
      </c>
      <c r="C86" s="32" t="s">
        <v>73</v>
      </c>
      <c r="D86" s="11"/>
      <c r="E86" s="11"/>
      <c r="F86" s="11"/>
      <c r="G86" s="11"/>
      <c r="H86" s="11"/>
    </row>
    <row r="87" spans="1:8" ht="38.25" x14ac:dyDescent="0.2">
      <c r="A87" s="30" t="s">
        <v>38</v>
      </c>
      <c r="B87" s="31" t="s">
        <v>74</v>
      </c>
      <c r="C87" s="36" t="s">
        <v>75</v>
      </c>
      <c r="D87" s="27" t="s">
        <v>21</v>
      </c>
      <c r="E87" s="33">
        <f>ROUND(2,3)</f>
        <v>2</v>
      </c>
      <c r="F87" s="33"/>
      <c r="G87" s="34">
        <v>0</v>
      </c>
      <c r="H87" s="34">
        <f t="shared" ref="H87:H111" si="2">ROUND(F87 * G87,2)</f>
        <v>0</v>
      </c>
    </row>
    <row r="88" spans="1:8" ht="38.25" x14ac:dyDescent="0.2">
      <c r="A88" s="30" t="s">
        <v>38</v>
      </c>
      <c r="B88" s="31" t="s">
        <v>76</v>
      </c>
      <c r="C88" s="36" t="s">
        <v>77</v>
      </c>
      <c r="D88" s="27" t="s">
        <v>21</v>
      </c>
      <c r="E88" s="33">
        <f>ROUND(1,3)</f>
        <v>1</v>
      </c>
      <c r="F88" s="33"/>
      <c r="G88" s="34">
        <v>0</v>
      </c>
      <c r="H88" s="34">
        <f t="shared" si="2"/>
        <v>0</v>
      </c>
    </row>
    <row r="89" spans="1:8" ht="38.25" x14ac:dyDescent="0.2">
      <c r="A89" s="30" t="s">
        <v>38</v>
      </c>
      <c r="B89" s="31" t="s">
        <v>78</v>
      </c>
      <c r="C89" s="36" t="s">
        <v>79</v>
      </c>
      <c r="D89" s="27" t="s">
        <v>21</v>
      </c>
      <c r="E89" s="33">
        <f>ROUND(2,3)</f>
        <v>2</v>
      </c>
      <c r="F89" s="33"/>
      <c r="G89" s="34">
        <v>0</v>
      </c>
      <c r="H89" s="34">
        <f t="shared" si="2"/>
        <v>0</v>
      </c>
    </row>
    <row r="90" spans="1:8" ht="38.25" x14ac:dyDescent="0.2">
      <c r="A90" s="30" t="s">
        <v>38</v>
      </c>
      <c r="B90" s="31" t="s">
        <v>80</v>
      </c>
      <c r="C90" s="36" t="s">
        <v>81</v>
      </c>
      <c r="D90" s="27" t="s">
        <v>21</v>
      </c>
      <c r="E90" s="33">
        <f>ROUND(1,3)</f>
        <v>1</v>
      </c>
      <c r="F90" s="33"/>
      <c r="G90" s="34">
        <v>0</v>
      </c>
      <c r="H90" s="34">
        <f t="shared" si="2"/>
        <v>0</v>
      </c>
    </row>
    <row r="91" spans="1:8" x14ac:dyDescent="0.2">
      <c r="A91" s="11"/>
      <c r="B91" s="11"/>
      <c r="C91" s="11"/>
      <c r="D91" s="11"/>
      <c r="E91" s="11"/>
      <c r="F91" s="11"/>
      <c r="G91" s="11"/>
      <c r="H91" s="34">
        <f t="shared" si="2"/>
        <v>0</v>
      </c>
    </row>
    <row r="92" spans="1:8" x14ac:dyDescent="0.2">
      <c r="A92" s="11"/>
      <c r="B92" s="11"/>
      <c r="C92" s="29" t="s">
        <v>82</v>
      </c>
      <c r="D92" s="11"/>
      <c r="E92" s="11"/>
      <c r="F92" s="11"/>
      <c r="G92" s="11"/>
      <c r="H92" s="34">
        <f t="shared" si="2"/>
        <v>0</v>
      </c>
    </row>
    <row r="93" spans="1:8" x14ac:dyDescent="0.2">
      <c r="A93" s="11"/>
      <c r="B93" s="11"/>
      <c r="C93" s="11"/>
      <c r="D93" s="11"/>
      <c r="E93" s="11"/>
      <c r="F93" s="11"/>
      <c r="G93" s="11"/>
      <c r="H93" s="34">
        <f t="shared" si="2"/>
        <v>0</v>
      </c>
    </row>
    <row r="94" spans="1:8" ht="51" x14ac:dyDescent="0.2">
      <c r="A94" s="30" t="s">
        <v>83</v>
      </c>
      <c r="B94" s="31" t="s">
        <v>84</v>
      </c>
      <c r="C94" s="32" t="s">
        <v>85</v>
      </c>
      <c r="D94" s="11"/>
      <c r="E94" s="11"/>
      <c r="F94" s="11"/>
      <c r="G94" s="11"/>
      <c r="H94" s="34">
        <f t="shared" si="2"/>
        <v>0</v>
      </c>
    </row>
    <row r="95" spans="1:8" ht="51" x14ac:dyDescent="0.2">
      <c r="A95" s="30" t="s">
        <v>38</v>
      </c>
      <c r="B95" s="31" t="s">
        <v>86</v>
      </c>
      <c r="C95" s="36" t="s">
        <v>87</v>
      </c>
      <c r="D95" s="27" t="s">
        <v>21</v>
      </c>
      <c r="E95" s="33">
        <f>ROUND(1,3)</f>
        <v>1</v>
      </c>
      <c r="F95" s="33"/>
      <c r="G95" s="34">
        <v>0</v>
      </c>
      <c r="H95" s="34">
        <f t="shared" si="2"/>
        <v>0</v>
      </c>
    </row>
    <row r="96" spans="1:8" ht="51" x14ac:dyDescent="0.2">
      <c r="A96" s="30" t="s">
        <v>38</v>
      </c>
      <c r="B96" s="31" t="s">
        <v>88</v>
      </c>
      <c r="C96" s="36" t="s">
        <v>89</v>
      </c>
      <c r="D96" s="27" t="s">
        <v>21</v>
      </c>
      <c r="E96" s="33">
        <f>ROUND(1,3)</f>
        <v>1</v>
      </c>
      <c r="F96" s="33"/>
      <c r="G96" s="34">
        <v>0</v>
      </c>
      <c r="H96" s="34">
        <f t="shared" si="2"/>
        <v>0</v>
      </c>
    </row>
    <row r="97" spans="1:8" x14ac:dyDescent="0.2">
      <c r="A97" s="11"/>
      <c r="B97" s="11"/>
      <c r="C97" s="11"/>
      <c r="D97" s="11"/>
      <c r="E97" s="11"/>
      <c r="F97" s="11"/>
      <c r="G97" s="11"/>
      <c r="H97" s="34">
        <f t="shared" si="2"/>
        <v>0</v>
      </c>
    </row>
    <row r="98" spans="1:8" ht="76.5" x14ac:dyDescent="0.2">
      <c r="A98" s="30" t="s">
        <v>90</v>
      </c>
      <c r="B98" s="31" t="s">
        <v>91</v>
      </c>
      <c r="C98" s="32" t="s">
        <v>92</v>
      </c>
      <c r="D98" s="11"/>
      <c r="E98" s="11"/>
      <c r="F98" s="11"/>
      <c r="G98" s="11"/>
      <c r="H98" s="34">
        <f t="shared" si="2"/>
        <v>0</v>
      </c>
    </row>
    <row r="99" spans="1:8" ht="51" x14ac:dyDescent="0.2">
      <c r="A99" s="30" t="s">
        <v>38</v>
      </c>
      <c r="B99" s="38"/>
      <c r="C99" s="36" t="s">
        <v>93</v>
      </c>
      <c r="D99" s="27" t="s">
        <v>21</v>
      </c>
      <c r="E99" s="33">
        <f>ROUND(1,3)</f>
        <v>1</v>
      </c>
      <c r="F99" s="33"/>
      <c r="G99" s="34">
        <v>0</v>
      </c>
      <c r="H99" s="34">
        <f t="shared" si="2"/>
        <v>0</v>
      </c>
    </row>
    <row r="100" spans="1:8" x14ac:dyDescent="0.2">
      <c r="A100" s="11"/>
      <c r="B100" s="11"/>
      <c r="C100" s="11"/>
      <c r="D100" s="11"/>
      <c r="E100" s="11"/>
      <c r="F100" s="11"/>
      <c r="G100" s="11"/>
      <c r="H100" s="34">
        <f t="shared" si="2"/>
        <v>0</v>
      </c>
    </row>
    <row r="101" spans="1:8" x14ac:dyDescent="0.2">
      <c r="A101" s="11"/>
      <c r="B101" s="11"/>
      <c r="C101" s="29" t="s">
        <v>50</v>
      </c>
      <c r="D101" s="11"/>
      <c r="E101" s="11"/>
      <c r="F101" s="11"/>
      <c r="G101" s="11"/>
      <c r="H101" s="34">
        <f t="shared" si="2"/>
        <v>0</v>
      </c>
    </row>
    <row r="102" spans="1:8" x14ac:dyDescent="0.2">
      <c r="A102" s="11"/>
      <c r="B102" s="11"/>
      <c r="C102" s="11"/>
      <c r="D102" s="11"/>
      <c r="E102" s="11"/>
      <c r="F102" s="11"/>
      <c r="G102" s="11"/>
      <c r="H102" s="34">
        <f t="shared" si="2"/>
        <v>0</v>
      </c>
    </row>
    <row r="103" spans="1:8" ht="51" x14ac:dyDescent="0.2">
      <c r="A103" s="30" t="s">
        <v>94</v>
      </c>
      <c r="B103" s="31" t="s">
        <v>95</v>
      </c>
      <c r="C103" s="32" t="s">
        <v>96</v>
      </c>
      <c r="D103" s="27" t="s">
        <v>21</v>
      </c>
      <c r="E103" s="33">
        <f>ROUND(2,3)</f>
        <v>2</v>
      </c>
      <c r="F103" s="33"/>
      <c r="G103" s="34">
        <v>0</v>
      </c>
      <c r="H103" s="34">
        <f t="shared" si="2"/>
        <v>0</v>
      </c>
    </row>
    <row r="104" spans="1:8" x14ac:dyDescent="0.2">
      <c r="A104" s="11"/>
      <c r="B104" s="11"/>
      <c r="C104" s="11"/>
      <c r="D104" s="11"/>
      <c r="E104" s="11"/>
      <c r="F104" s="11"/>
      <c r="G104" s="11"/>
      <c r="H104" s="34">
        <f t="shared" si="2"/>
        <v>0</v>
      </c>
    </row>
    <row r="105" spans="1:8" ht="76.5" x14ac:dyDescent="0.2">
      <c r="A105" s="30" t="s">
        <v>94</v>
      </c>
      <c r="B105" s="31" t="s">
        <v>97</v>
      </c>
      <c r="C105" s="32" t="s">
        <v>98</v>
      </c>
      <c r="D105" s="27" t="s">
        <v>99</v>
      </c>
      <c r="E105" s="35">
        <f>ROUND(1.8,2)</f>
        <v>1.8</v>
      </c>
      <c r="F105" s="35"/>
      <c r="G105" s="34">
        <v>0</v>
      </c>
      <c r="H105" s="34">
        <f t="shared" si="2"/>
        <v>0</v>
      </c>
    </row>
    <row r="106" spans="1:8" x14ac:dyDescent="0.2">
      <c r="A106" s="11"/>
      <c r="B106" s="11"/>
      <c r="C106" s="11"/>
      <c r="D106" s="11"/>
      <c r="E106" s="11"/>
      <c r="F106" s="11"/>
      <c r="G106" s="11"/>
      <c r="H106" s="34">
        <f t="shared" si="2"/>
        <v>0</v>
      </c>
    </row>
    <row r="107" spans="1:8" ht="51" x14ac:dyDescent="0.2">
      <c r="A107" s="30" t="s">
        <v>94</v>
      </c>
      <c r="B107" s="31" t="s">
        <v>100</v>
      </c>
      <c r="C107" s="32" t="s">
        <v>101</v>
      </c>
      <c r="D107" s="27" t="s">
        <v>26</v>
      </c>
      <c r="E107" s="35">
        <f>ROUND(8.03,2)</f>
        <v>8.0299999999999994</v>
      </c>
      <c r="F107" s="35"/>
      <c r="G107" s="34">
        <v>0</v>
      </c>
      <c r="H107" s="34">
        <f t="shared" si="2"/>
        <v>0</v>
      </c>
    </row>
    <row r="108" spans="1:8" x14ac:dyDescent="0.2">
      <c r="A108" s="11"/>
      <c r="B108" s="11"/>
      <c r="C108" s="11"/>
      <c r="D108" s="11"/>
      <c r="E108" s="11"/>
      <c r="F108" s="11"/>
      <c r="G108" s="11"/>
      <c r="H108" s="34">
        <f t="shared" si="2"/>
        <v>0</v>
      </c>
    </row>
    <row r="109" spans="1:8" ht="38.25" x14ac:dyDescent="0.2">
      <c r="A109" s="30" t="s">
        <v>94</v>
      </c>
      <c r="B109" s="31" t="s">
        <v>102</v>
      </c>
      <c r="C109" s="32" t="s">
        <v>103</v>
      </c>
      <c r="D109" s="27" t="s">
        <v>99</v>
      </c>
      <c r="E109" s="35">
        <f>ROUND(24.81,2)</f>
        <v>24.81</v>
      </c>
      <c r="F109" s="35"/>
      <c r="G109" s="34">
        <v>0</v>
      </c>
      <c r="H109" s="34">
        <f t="shared" si="2"/>
        <v>0</v>
      </c>
    </row>
    <row r="110" spans="1:8" x14ac:dyDescent="0.2">
      <c r="A110" s="11"/>
      <c r="B110" s="11"/>
      <c r="C110" s="11"/>
      <c r="D110" s="11"/>
      <c r="E110" s="11"/>
      <c r="F110" s="11"/>
      <c r="G110" s="11"/>
      <c r="H110" s="34">
        <f t="shared" si="2"/>
        <v>0</v>
      </c>
    </row>
    <row r="111" spans="1:8" ht="51" x14ac:dyDescent="0.2">
      <c r="A111" s="30" t="s">
        <v>94</v>
      </c>
      <c r="B111" s="31" t="s">
        <v>104</v>
      </c>
      <c r="C111" s="32" t="s">
        <v>105</v>
      </c>
      <c r="D111" s="27" t="s">
        <v>21</v>
      </c>
      <c r="E111" s="33">
        <f>ROUND(2,3)</f>
        <v>2</v>
      </c>
      <c r="F111" s="33"/>
      <c r="G111" s="34">
        <v>0</v>
      </c>
      <c r="H111" s="34">
        <f t="shared" si="2"/>
        <v>0</v>
      </c>
    </row>
    <row r="112" spans="1:8" x14ac:dyDescent="0.2">
      <c r="A112" s="11"/>
      <c r="B112" s="11"/>
      <c r="C112" s="11"/>
      <c r="D112" s="11"/>
      <c r="E112" s="11"/>
      <c r="F112" s="11"/>
      <c r="G112" s="11"/>
      <c r="H112" s="11"/>
    </row>
    <row r="113" spans="1:8" ht="14.25" x14ac:dyDescent="0.2">
      <c r="A113" s="11"/>
      <c r="B113" s="11"/>
      <c r="C113" s="28" t="str">
        <f>C82</f>
        <v>CHAPITRE 3 : Travaux de menuiserie</v>
      </c>
      <c r="D113" s="11"/>
      <c r="E113" s="11"/>
      <c r="F113" s="11"/>
      <c r="G113" s="11"/>
      <c r="H113" s="37">
        <f xml:space="preserve"> SUM( H83:I112 )</f>
        <v>0</v>
      </c>
    </row>
    <row r="114" spans="1:8" x14ac:dyDescent="0.2">
      <c r="A114" s="11"/>
      <c r="B114" s="11"/>
      <c r="C114" s="11"/>
      <c r="D114" s="11"/>
      <c r="E114" s="11"/>
      <c r="F114" s="11"/>
      <c r="G114" s="11"/>
      <c r="H114" s="11"/>
    </row>
    <row r="115" spans="1:8" x14ac:dyDescent="0.2">
      <c r="A115" s="11"/>
      <c r="B115" s="11"/>
      <c r="C115" s="11"/>
      <c r="D115" s="11"/>
      <c r="E115" s="11"/>
      <c r="F115" s="11"/>
      <c r="G115" s="11"/>
      <c r="H115" s="11"/>
    </row>
    <row r="116" spans="1:8" x14ac:dyDescent="0.2">
      <c r="A116" s="11"/>
      <c r="B116" s="11"/>
      <c r="C116" s="11"/>
      <c r="D116" s="11"/>
      <c r="E116" s="11"/>
      <c r="F116" s="11"/>
      <c r="G116" s="11"/>
      <c r="H116" s="11"/>
    </row>
    <row r="117" spans="1:8" ht="14.25" x14ac:dyDescent="0.2">
      <c r="A117" s="11"/>
      <c r="B117" s="27">
        <v>4</v>
      </c>
      <c r="C117" s="28" t="s">
        <v>106</v>
      </c>
      <c r="D117" s="11"/>
      <c r="E117" s="11"/>
      <c r="F117" s="11"/>
      <c r="G117" s="11"/>
      <c r="H117" s="11"/>
    </row>
    <row r="118" spans="1:8" x14ac:dyDescent="0.2">
      <c r="A118" s="11"/>
      <c r="B118" s="11"/>
      <c r="C118" s="11"/>
      <c r="D118" s="11"/>
      <c r="E118" s="11"/>
      <c r="F118" s="11"/>
      <c r="G118" s="11"/>
      <c r="H118" s="11"/>
    </row>
    <row r="119" spans="1:8" ht="25.5" x14ac:dyDescent="0.2">
      <c r="A119" s="11"/>
      <c r="B119" s="11"/>
      <c r="C119" s="29" t="s">
        <v>107</v>
      </c>
      <c r="D119" s="11"/>
      <c r="E119" s="11"/>
      <c r="F119" s="11"/>
      <c r="G119" s="11"/>
      <c r="H119" s="11"/>
    </row>
    <row r="120" spans="1:8" x14ac:dyDescent="0.2">
      <c r="A120" s="11"/>
      <c r="B120" s="11"/>
      <c r="C120" s="11"/>
      <c r="D120" s="11"/>
      <c r="E120" s="11"/>
      <c r="F120" s="11"/>
      <c r="G120" s="11"/>
      <c r="H120" s="11"/>
    </row>
    <row r="121" spans="1:8" ht="25.5" x14ac:dyDescent="0.2">
      <c r="A121" s="30" t="s">
        <v>108</v>
      </c>
      <c r="B121" s="31" t="s">
        <v>109</v>
      </c>
      <c r="C121" s="32" t="s">
        <v>110</v>
      </c>
      <c r="D121" s="11"/>
      <c r="E121" s="11"/>
      <c r="F121" s="11"/>
      <c r="G121" s="11"/>
      <c r="H121" s="11"/>
    </row>
    <row r="122" spans="1:8" x14ac:dyDescent="0.2">
      <c r="A122" s="30" t="s">
        <v>38</v>
      </c>
      <c r="B122" s="31" t="s">
        <v>111</v>
      </c>
      <c r="C122" s="36" t="s">
        <v>112</v>
      </c>
      <c r="D122" s="27" t="s">
        <v>26</v>
      </c>
      <c r="E122" s="35">
        <f>ROUND(11,2)</f>
        <v>11</v>
      </c>
      <c r="F122" s="35"/>
      <c r="G122" s="34">
        <v>0</v>
      </c>
      <c r="H122" s="34">
        <f t="shared" ref="H122:H145" si="3">ROUND(F122 * G122,2)</f>
        <v>0</v>
      </c>
    </row>
    <row r="123" spans="1:8" x14ac:dyDescent="0.2">
      <c r="A123" s="30" t="s">
        <v>38</v>
      </c>
      <c r="B123" s="31" t="s">
        <v>113</v>
      </c>
      <c r="C123" s="36" t="s">
        <v>114</v>
      </c>
      <c r="D123" s="27" t="s">
        <v>26</v>
      </c>
      <c r="E123" s="35">
        <f>ROUND(11,2)</f>
        <v>11</v>
      </c>
      <c r="F123" s="35"/>
      <c r="G123" s="34">
        <v>0</v>
      </c>
      <c r="H123" s="34">
        <f t="shared" si="3"/>
        <v>0</v>
      </c>
    </row>
    <row r="124" spans="1:8" x14ac:dyDescent="0.2">
      <c r="A124" s="11"/>
      <c r="B124" s="11"/>
      <c r="C124" s="11"/>
      <c r="D124" s="11"/>
      <c r="E124" s="11"/>
      <c r="F124" s="11"/>
      <c r="G124" s="11"/>
      <c r="H124" s="34">
        <f t="shared" si="3"/>
        <v>0</v>
      </c>
    </row>
    <row r="125" spans="1:8" ht="25.5" x14ac:dyDescent="0.2">
      <c r="A125" s="11"/>
      <c r="B125" s="11"/>
      <c r="C125" s="29" t="s">
        <v>115</v>
      </c>
      <c r="D125" s="11"/>
      <c r="E125" s="11"/>
      <c r="F125" s="11"/>
      <c r="G125" s="11"/>
      <c r="H125" s="34">
        <f t="shared" si="3"/>
        <v>0</v>
      </c>
    </row>
    <row r="126" spans="1:8" x14ac:dyDescent="0.2">
      <c r="A126" s="11"/>
      <c r="B126" s="11"/>
      <c r="C126" s="11"/>
      <c r="D126" s="11"/>
      <c r="E126" s="11"/>
      <c r="F126" s="11"/>
      <c r="G126" s="11"/>
      <c r="H126" s="34">
        <f t="shared" si="3"/>
        <v>0</v>
      </c>
    </row>
    <row r="127" spans="1:8" ht="25.5" x14ac:dyDescent="0.2">
      <c r="A127" s="30" t="s">
        <v>116</v>
      </c>
      <c r="B127" s="31" t="s">
        <v>117</v>
      </c>
      <c r="C127" s="32" t="s">
        <v>118</v>
      </c>
      <c r="D127" s="11"/>
      <c r="E127" s="11"/>
      <c r="F127" s="11"/>
      <c r="G127" s="11"/>
      <c r="H127" s="34">
        <f t="shared" si="3"/>
        <v>0</v>
      </c>
    </row>
    <row r="128" spans="1:8" x14ac:dyDescent="0.2">
      <c r="A128" s="30" t="s">
        <v>38</v>
      </c>
      <c r="B128" s="31" t="s">
        <v>119</v>
      </c>
      <c r="C128" s="36" t="s">
        <v>112</v>
      </c>
      <c r="D128" s="27" t="s">
        <v>26</v>
      </c>
      <c r="E128" s="35">
        <f>ROUND(30.97,2)</f>
        <v>30.97</v>
      </c>
      <c r="F128" s="35"/>
      <c r="G128" s="34">
        <v>0</v>
      </c>
      <c r="H128" s="34">
        <f t="shared" si="3"/>
        <v>0</v>
      </c>
    </row>
    <row r="129" spans="1:8" x14ac:dyDescent="0.2">
      <c r="A129" s="30" t="s">
        <v>38</v>
      </c>
      <c r="B129" s="31" t="s">
        <v>120</v>
      </c>
      <c r="C129" s="36" t="s">
        <v>114</v>
      </c>
      <c r="D129" s="27" t="s">
        <v>26</v>
      </c>
      <c r="E129" s="35">
        <f>ROUND(30.97,2)</f>
        <v>30.97</v>
      </c>
      <c r="F129" s="35"/>
      <c r="G129" s="34">
        <v>0</v>
      </c>
      <c r="H129" s="34">
        <f t="shared" si="3"/>
        <v>0</v>
      </c>
    </row>
    <row r="130" spans="1:8" x14ac:dyDescent="0.2">
      <c r="A130" s="11"/>
      <c r="B130" s="11"/>
      <c r="C130" s="11"/>
      <c r="D130" s="11"/>
      <c r="E130" s="11"/>
      <c r="F130" s="11"/>
      <c r="G130" s="11"/>
      <c r="H130" s="34">
        <f t="shared" si="3"/>
        <v>0</v>
      </c>
    </row>
    <row r="131" spans="1:8" ht="25.5" x14ac:dyDescent="0.2">
      <c r="A131" s="11"/>
      <c r="B131" s="11"/>
      <c r="C131" s="29" t="s">
        <v>121</v>
      </c>
      <c r="D131" s="11"/>
      <c r="E131" s="11"/>
      <c r="F131" s="11"/>
      <c r="G131" s="11"/>
      <c r="H131" s="34">
        <f t="shared" si="3"/>
        <v>0</v>
      </c>
    </row>
    <row r="132" spans="1:8" x14ac:dyDescent="0.2">
      <c r="A132" s="30" t="s">
        <v>38</v>
      </c>
      <c r="B132" s="31" t="s">
        <v>122</v>
      </c>
      <c r="C132" s="36" t="s">
        <v>112</v>
      </c>
      <c r="D132" s="27" t="s">
        <v>26</v>
      </c>
      <c r="E132" s="35">
        <f>ROUND(16.64,2)</f>
        <v>16.64</v>
      </c>
      <c r="F132" s="35"/>
      <c r="G132" s="34">
        <v>0</v>
      </c>
      <c r="H132" s="34">
        <f t="shared" si="3"/>
        <v>0</v>
      </c>
    </row>
    <row r="133" spans="1:8" x14ac:dyDescent="0.2">
      <c r="A133" s="30" t="s">
        <v>38</v>
      </c>
      <c r="B133" s="31" t="s">
        <v>123</v>
      </c>
      <c r="C133" s="36" t="s">
        <v>114</v>
      </c>
      <c r="D133" s="27" t="s">
        <v>26</v>
      </c>
      <c r="E133" s="35">
        <f>ROUND(16.64,2)</f>
        <v>16.64</v>
      </c>
      <c r="F133" s="35"/>
      <c r="G133" s="34">
        <v>0</v>
      </c>
      <c r="H133" s="34">
        <f t="shared" si="3"/>
        <v>0</v>
      </c>
    </row>
    <row r="134" spans="1:8" ht="25.5" x14ac:dyDescent="0.2">
      <c r="A134" s="30" t="s">
        <v>38</v>
      </c>
      <c r="B134" s="31" t="s">
        <v>124</v>
      </c>
      <c r="C134" s="36" t="s">
        <v>125</v>
      </c>
      <c r="D134" s="27" t="s">
        <v>26</v>
      </c>
      <c r="E134" s="35">
        <f>ROUND(2,2)</f>
        <v>2</v>
      </c>
      <c r="F134" s="35"/>
      <c r="G134" s="34">
        <v>0</v>
      </c>
      <c r="H134" s="34">
        <f t="shared" si="3"/>
        <v>0</v>
      </c>
    </row>
    <row r="135" spans="1:8" ht="25.5" x14ac:dyDescent="0.2">
      <c r="A135" s="30" t="s">
        <v>38</v>
      </c>
      <c r="B135" s="31" t="s">
        <v>126</v>
      </c>
      <c r="C135" s="36" t="s">
        <v>127</v>
      </c>
      <c r="D135" s="27" t="s">
        <v>26</v>
      </c>
      <c r="E135" s="35">
        <f>ROUND(2,2)</f>
        <v>2</v>
      </c>
      <c r="F135" s="35"/>
      <c r="G135" s="34">
        <v>0</v>
      </c>
      <c r="H135" s="34">
        <f t="shared" si="3"/>
        <v>0</v>
      </c>
    </row>
    <row r="136" spans="1:8" x14ac:dyDescent="0.2">
      <c r="A136" s="11"/>
      <c r="B136" s="11"/>
      <c r="C136" s="11"/>
      <c r="D136" s="11"/>
      <c r="E136" s="11"/>
      <c r="F136" s="11"/>
      <c r="G136" s="11"/>
      <c r="H136" s="34">
        <f t="shared" si="3"/>
        <v>0</v>
      </c>
    </row>
    <row r="137" spans="1:8" x14ac:dyDescent="0.2">
      <c r="A137" s="11"/>
      <c r="B137" s="11"/>
      <c r="C137" s="29" t="s">
        <v>50</v>
      </c>
      <c r="D137" s="11"/>
      <c r="E137" s="11"/>
      <c r="F137" s="11"/>
      <c r="G137" s="11"/>
      <c r="H137" s="34">
        <f t="shared" si="3"/>
        <v>0</v>
      </c>
    </row>
    <row r="138" spans="1:8" x14ac:dyDescent="0.2">
      <c r="A138" s="11"/>
      <c r="B138" s="11"/>
      <c r="C138" s="11"/>
      <c r="D138" s="11"/>
      <c r="E138" s="11"/>
      <c r="F138" s="11"/>
      <c r="G138" s="11"/>
      <c r="H138" s="34">
        <f t="shared" si="3"/>
        <v>0</v>
      </c>
    </row>
    <row r="139" spans="1:8" ht="25.5" x14ac:dyDescent="0.2">
      <c r="A139" s="30" t="s">
        <v>108</v>
      </c>
      <c r="B139" s="31" t="s">
        <v>128</v>
      </c>
      <c r="C139" s="32" t="s">
        <v>110</v>
      </c>
      <c r="D139" s="11"/>
      <c r="E139" s="11"/>
      <c r="F139" s="11"/>
      <c r="G139" s="11"/>
      <c r="H139" s="34">
        <f t="shared" si="3"/>
        <v>0</v>
      </c>
    </row>
    <row r="140" spans="1:8" x14ac:dyDescent="0.2">
      <c r="A140" s="30" t="s">
        <v>38</v>
      </c>
      <c r="B140" s="31" t="s">
        <v>129</v>
      </c>
      <c r="C140" s="36" t="s">
        <v>112</v>
      </c>
      <c r="D140" s="27" t="s">
        <v>26</v>
      </c>
      <c r="E140" s="35">
        <f>ROUND(140.51,2)</f>
        <v>140.51</v>
      </c>
      <c r="F140" s="35"/>
      <c r="G140" s="34">
        <v>0</v>
      </c>
      <c r="H140" s="34">
        <f t="shared" si="3"/>
        <v>0</v>
      </c>
    </row>
    <row r="141" spans="1:8" x14ac:dyDescent="0.2">
      <c r="A141" s="30" t="s">
        <v>38</v>
      </c>
      <c r="B141" s="31" t="s">
        <v>130</v>
      </c>
      <c r="C141" s="36" t="s">
        <v>114</v>
      </c>
      <c r="D141" s="27" t="s">
        <v>26</v>
      </c>
      <c r="E141" s="35">
        <f>ROUND(140.51,2)</f>
        <v>140.51</v>
      </c>
      <c r="F141" s="35"/>
      <c r="G141" s="34">
        <v>0</v>
      </c>
      <c r="H141" s="34">
        <f t="shared" si="3"/>
        <v>0</v>
      </c>
    </row>
    <row r="142" spans="1:8" x14ac:dyDescent="0.2">
      <c r="A142" s="11"/>
      <c r="B142" s="11"/>
      <c r="C142" s="11"/>
      <c r="D142" s="11"/>
      <c r="E142" s="11"/>
      <c r="F142" s="11"/>
      <c r="G142" s="11"/>
      <c r="H142" s="34">
        <f t="shared" si="3"/>
        <v>0</v>
      </c>
    </row>
    <row r="143" spans="1:8" ht="25.5" x14ac:dyDescent="0.2">
      <c r="A143" s="30" t="s">
        <v>116</v>
      </c>
      <c r="B143" s="31" t="s">
        <v>131</v>
      </c>
      <c r="C143" s="32" t="s">
        <v>118</v>
      </c>
      <c r="D143" s="11"/>
      <c r="E143" s="11"/>
      <c r="F143" s="11"/>
      <c r="G143" s="11"/>
      <c r="H143" s="34">
        <f t="shared" si="3"/>
        <v>0</v>
      </c>
    </row>
    <row r="144" spans="1:8" x14ac:dyDescent="0.2">
      <c r="A144" s="30" t="s">
        <v>38</v>
      </c>
      <c r="B144" s="31" t="s">
        <v>132</v>
      </c>
      <c r="C144" s="36" t="s">
        <v>112</v>
      </c>
      <c r="D144" s="27" t="s">
        <v>26</v>
      </c>
      <c r="E144" s="35">
        <f>ROUND(13.02,2)</f>
        <v>13.02</v>
      </c>
      <c r="F144" s="35"/>
      <c r="G144" s="34">
        <v>0</v>
      </c>
      <c r="H144" s="34">
        <f t="shared" si="3"/>
        <v>0</v>
      </c>
    </row>
    <row r="145" spans="1:8" x14ac:dyDescent="0.2">
      <c r="A145" s="30" t="s">
        <v>38</v>
      </c>
      <c r="B145" s="31" t="s">
        <v>133</v>
      </c>
      <c r="C145" s="36" t="s">
        <v>114</v>
      </c>
      <c r="D145" s="27" t="s">
        <v>26</v>
      </c>
      <c r="E145" s="35">
        <f>ROUND(13.02,2)</f>
        <v>13.02</v>
      </c>
      <c r="F145" s="35"/>
      <c r="G145" s="34">
        <v>0</v>
      </c>
      <c r="H145" s="34">
        <f t="shared" si="3"/>
        <v>0</v>
      </c>
    </row>
    <row r="146" spans="1:8" x14ac:dyDescent="0.2">
      <c r="A146" s="11"/>
      <c r="B146" s="11"/>
      <c r="C146" s="11"/>
      <c r="D146" s="11"/>
      <c r="E146" s="11"/>
      <c r="F146" s="11"/>
      <c r="G146" s="11"/>
      <c r="H146" s="11"/>
    </row>
    <row r="147" spans="1:8" ht="14.25" x14ac:dyDescent="0.2">
      <c r="A147" s="11"/>
      <c r="B147" s="11"/>
      <c r="C147" s="28" t="str">
        <f>C117</f>
        <v>CHAPITRE 4 : Travaux de peinture</v>
      </c>
      <c r="D147" s="11"/>
      <c r="E147" s="11"/>
      <c r="F147" s="11"/>
      <c r="G147" s="11"/>
      <c r="H147" s="37">
        <f xml:space="preserve"> SUM( H118:I146 )</f>
        <v>0</v>
      </c>
    </row>
    <row r="148" spans="1:8" x14ac:dyDescent="0.2">
      <c r="A148" s="11"/>
      <c r="B148" s="11"/>
      <c r="C148" s="11"/>
      <c r="D148" s="11"/>
      <c r="E148" s="11"/>
      <c r="F148" s="11"/>
      <c r="G148" s="11"/>
      <c r="H148" s="11"/>
    </row>
    <row r="149" spans="1:8" x14ac:dyDescent="0.2">
      <c r="A149" s="11"/>
      <c r="B149" s="11"/>
      <c r="C149" s="11"/>
      <c r="D149" s="11"/>
      <c r="E149" s="11"/>
      <c r="F149" s="11"/>
      <c r="G149" s="11"/>
      <c r="H149" s="11"/>
    </row>
    <row r="150" spans="1:8" x14ac:dyDescent="0.2">
      <c r="A150" s="11"/>
      <c r="B150" s="11"/>
      <c r="C150" s="11"/>
      <c r="D150" s="11"/>
      <c r="E150" s="11"/>
      <c r="F150" s="11"/>
      <c r="G150" s="11"/>
      <c r="H150" s="11"/>
    </row>
    <row r="151" spans="1:8" ht="14.25" x14ac:dyDescent="0.2">
      <c r="A151" s="11"/>
      <c r="B151" s="27">
        <v>5</v>
      </c>
      <c r="C151" s="28" t="s">
        <v>134</v>
      </c>
      <c r="D151" s="11"/>
      <c r="E151" s="11"/>
      <c r="F151" s="11"/>
      <c r="G151" s="11"/>
      <c r="H151" s="11"/>
    </row>
    <row r="152" spans="1:8" x14ac:dyDescent="0.2">
      <c r="A152" s="11"/>
      <c r="B152" s="11"/>
      <c r="C152" s="11"/>
      <c r="D152" s="11"/>
      <c r="E152" s="11"/>
      <c r="F152" s="11"/>
      <c r="G152" s="11"/>
      <c r="H152" s="11"/>
    </row>
    <row r="153" spans="1:8" ht="25.5" x14ac:dyDescent="0.2">
      <c r="A153" s="30" t="s">
        <v>135</v>
      </c>
      <c r="B153" s="31" t="s">
        <v>136</v>
      </c>
      <c r="C153" s="32" t="s">
        <v>137</v>
      </c>
      <c r="D153" s="11"/>
      <c r="E153" s="11"/>
      <c r="F153" s="11"/>
      <c r="G153" s="11"/>
      <c r="H153" s="11"/>
    </row>
    <row r="154" spans="1:8" x14ac:dyDescent="0.2">
      <c r="A154" s="30" t="s">
        <v>38</v>
      </c>
      <c r="B154" s="31" t="s">
        <v>138</v>
      </c>
      <c r="C154" s="36" t="s">
        <v>112</v>
      </c>
      <c r="D154" s="27" t="s">
        <v>26</v>
      </c>
      <c r="E154" s="35">
        <f>ROUND(8.05,2)</f>
        <v>8.0500000000000007</v>
      </c>
      <c r="F154" s="35"/>
      <c r="G154" s="34">
        <v>0</v>
      </c>
      <c r="H154" s="34">
        <f t="shared" ref="H154:H155" si="4">ROUND(F154 * G154,2)</f>
        <v>0</v>
      </c>
    </row>
    <row r="155" spans="1:8" ht="25.5" x14ac:dyDescent="0.2">
      <c r="A155" s="30" t="s">
        <v>38</v>
      </c>
      <c r="B155" s="31" t="s">
        <v>139</v>
      </c>
      <c r="C155" s="36" t="s">
        <v>140</v>
      </c>
      <c r="D155" s="27" t="s">
        <v>26</v>
      </c>
      <c r="E155" s="35">
        <f>ROUND(8.05,2)</f>
        <v>8.0500000000000007</v>
      </c>
      <c r="F155" s="35"/>
      <c r="G155" s="34">
        <v>0</v>
      </c>
      <c r="H155" s="34">
        <f t="shared" si="4"/>
        <v>0</v>
      </c>
    </row>
    <row r="156" spans="1:8" x14ac:dyDescent="0.2">
      <c r="A156" s="11"/>
      <c r="B156" s="11"/>
      <c r="C156" s="11"/>
      <c r="D156" s="11"/>
      <c r="E156" s="11"/>
      <c r="F156" s="11"/>
      <c r="G156" s="11"/>
      <c r="H156" s="11"/>
    </row>
    <row r="157" spans="1:8" ht="14.25" x14ac:dyDescent="0.2">
      <c r="A157" s="11"/>
      <c r="B157" s="11"/>
      <c r="C157" s="28" t="str">
        <f>C151</f>
        <v>CHAPITRE 5 : Travaux de revêtement de sol</v>
      </c>
      <c r="D157" s="11"/>
      <c r="E157" s="11"/>
      <c r="F157" s="11"/>
      <c r="G157" s="11"/>
      <c r="H157" s="37">
        <f xml:space="preserve"> SUM( H152:I156 )</f>
        <v>0</v>
      </c>
    </row>
    <row r="158" spans="1:8" x14ac:dyDescent="0.2">
      <c r="A158" s="11"/>
      <c r="B158" s="11"/>
      <c r="C158" s="11"/>
      <c r="D158" s="11"/>
      <c r="E158" s="11"/>
      <c r="F158" s="11"/>
      <c r="G158" s="11"/>
      <c r="H158" s="11"/>
    </row>
    <row r="159" spans="1:8" x14ac:dyDescent="0.2">
      <c r="A159" s="11"/>
      <c r="B159" s="11"/>
      <c r="C159" s="11"/>
      <c r="D159" s="11"/>
      <c r="E159" s="11"/>
      <c r="F159" s="11"/>
      <c r="G159" s="11"/>
      <c r="H159" s="11"/>
    </row>
    <row r="160" spans="1:8" x14ac:dyDescent="0.2">
      <c r="A160" s="11"/>
      <c r="B160" s="11"/>
      <c r="C160" s="11"/>
      <c r="D160" s="11"/>
      <c r="E160" s="11"/>
      <c r="F160" s="11"/>
      <c r="G160" s="11"/>
      <c r="H160" s="11"/>
    </row>
    <row r="161" spans="1:8" ht="15" x14ac:dyDescent="0.25">
      <c r="A161" s="44"/>
      <c r="B161" s="44"/>
      <c r="C161" s="43"/>
      <c r="D161" s="39"/>
      <c r="E161" s="39"/>
      <c r="F161" s="47"/>
      <c r="G161" s="47"/>
      <c r="H161" s="39"/>
    </row>
    <row r="162" spans="1:8" ht="15" x14ac:dyDescent="0.25">
      <c r="A162" s="45"/>
      <c r="B162" s="46"/>
      <c r="H162" s="11"/>
    </row>
    <row r="163" spans="1:8" ht="15" x14ac:dyDescent="0.25">
      <c r="A163" s="45"/>
      <c r="B163" s="46"/>
      <c r="H163" s="11"/>
    </row>
    <row r="164" spans="1:8" ht="18.75" x14ac:dyDescent="0.3">
      <c r="A164" s="45"/>
      <c r="B164" s="46"/>
      <c r="C164" s="1" t="s">
        <v>141</v>
      </c>
      <c r="D164" s="40"/>
      <c r="E164" s="40"/>
      <c r="F164" s="40"/>
      <c r="G164" s="40"/>
      <c r="H164" s="11"/>
    </row>
    <row r="165" spans="1:8" ht="15" x14ac:dyDescent="0.25">
      <c r="A165" s="45"/>
      <c r="B165" s="46"/>
      <c r="C165" s="40"/>
      <c r="D165" s="40"/>
      <c r="E165" s="40"/>
      <c r="F165" s="40"/>
      <c r="G165" s="40"/>
      <c r="H165" s="11"/>
    </row>
    <row r="166" spans="1:8" ht="15" x14ac:dyDescent="0.25">
      <c r="A166" s="45"/>
      <c r="B166" s="46">
        <v>1</v>
      </c>
      <c r="C166" s="41" t="str">
        <f>C34</f>
        <v>CHAPITRE 1 : Travaux d'électricité</v>
      </c>
      <c r="D166" s="40"/>
      <c r="E166" s="40"/>
      <c r="F166" s="40"/>
      <c r="G166" s="40"/>
      <c r="H166" s="34">
        <f>H57</f>
        <v>0</v>
      </c>
    </row>
    <row r="167" spans="1:8" ht="15" x14ac:dyDescent="0.25">
      <c r="A167" s="45"/>
      <c r="B167" s="46"/>
      <c r="C167" s="40"/>
      <c r="D167" s="40"/>
      <c r="E167" s="40"/>
      <c r="F167" s="40"/>
      <c r="G167" s="40"/>
      <c r="H167" s="11"/>
    </row>
    <row r="168" spans="1:8" ht="15" x14ac:dyDescent="0.25">
      <c r="A168" s="45"/>
      <c r="B168" s="46">
        <v>2</v>
      </c>
      <c r="C168" s="41" t="str">
        <f>C61</f>
        <v>CHAPITRE 2 : Travaux de plâtrerie</v>
      </c>
      <c r="D168" s="40"/>
      <c r="E168" s="40"/>
      <c r="F168" s="40"/>
      <c r="G168" s="40"/>
      <c r="H168" s="34">
        <f>H78</f>
        <v>0</v>
      </c>
    </row>
    <row r="169" spans="1:8" ht="15" x14ac:dyDescent="0.25">
      <c r="A169" s="45"/>
      <c r="B169" s="46"/>
      <c r="H169" s="11"/>
    </row>
    <row r="170" spans="1:8" ht="15" x14ac:dyDescent="0.25">
      <c r="A170" s="45"/>
      <c r="B170" s="46">
        <v>3</v>
      </c>
      <c r="C170" s="41" t="str">
        <f>C82</f>
        <v>CHAPITRE 3 : Travaux de menuiserie</v>
      </c>
      <c r="H170" s="34">
        <f>H113</f>
        <v>0</v>
      </c>
    </row>
    <row r="171" spans="1:8" ht="15" x14ac:dyDescent="0.25">
      <c r="A171" s="45"/>
      <c r="B171" s="46"/>
      <c r="H171" s="11"/>
    </row>
    <row r="172" spans="1:8" ht="15" x14ac:dyDescent="0.25">
      <c r="A172" s="45"/>
      <c r="B172" s="46">
        <v>4</v>
      </c>
      <c r="C172" s="41" t="str">
        <f>C117</f>
        <v>CHAPITRE 4 : Travaux de peinture</v>
      </c>
      <c r="H172" s="34">
        <f>H147</f>
        <v>0</v>
      </c>
    </row>
    <row r="173" spans="1:8" ht="15" x14ac:dyDescent="0.25">
      <c r="A173" s="45"/>
      <c r="B173" s="46"/>
      <c r="H173" s="11"/>
    </row>
    <row r="174" spans="1:8" ht="15" x14ac:dyDescent="0.25">
      <c r="A174" s="45"/>
      <c r="B174" s="46">
        <v>5</v>
      </c>
      <c r="C174" s="41" t="str">
        <f>C151</f>
        <v>CHAPITRE 5 : Travaux de revêtement de sol</v>
      </c>
      <c r="H174" s="34">
        <f>H157</f>
        <v>0</v>
      </c>
    </row>
    <row r="175" spans="1:8" ht="15" x14ac:dyDescent="0.25">
      <c r="A175" s="45"/>
      <c r="B175" s="46"/>
      <c r="H175" s="11"/>
    </row>
    <row r="176" spans="1:8" ht="15.75" x14ac:dyDescent="0.25">
      <c r="A176" s="45"/>
      <c r="B176" s="46"/>
      <c r="C176" s="42" t="s">
        <v>142</v>
      </c>
      <c r="H176" s="48">
        <f xml:space="preserve"> SUM(H166:H175)</f>
        <v>0</v>
      </c>
    </row>
    <row r="177" spans="1:8" ht="15.75" x14ac:dyDescent="0.25">
      <c r="A177" s="45"/>
      <c r="B177" s="46"/>
      <c r="C177" s="42" t="s">
        <v>143</v>
      </c>
      <c r="H177" s="49">
        <f>ROUND(H176*0.2,2)</f>
        <v>0</v>
      </c>
    </row>
    <row r="178" spans="1:8" ht="15" x14ac:dyDescent="0.25">
      <c r="A178" s="45"/>
      <c r="B178" s="46"/>
      <c r="H178" s="11"/>
    </row>
    <row r="179" spans="1:8" ht="15.75" x14ac:dyDescent="0.25">
      <c r="A179" s="45"/>
      <c r="B179" s="46"/>
      <c r="C179" s="42" t="s">
        <v>144</v>
      </c>
      <c r="H179" s="48">
        <f>H176+H177</f>
        <v>0</v>
      </c>
    </row>
    <row r="180" spans="1:8" ht="15" x14ac:dyDescent="0.25">
      <c r="A180" s="50"/>
      <c r="B180" s="51"/>
      <c r="C180" s="52"/>
      <c r="D180" s="52"/>
      <c r="E180" s="52"/>
      <c r="F180" s="52"/>
      <c r="G180" s="52"/>
      <c r="H180" s="44"/>
    </row>
  </sheetData>
  <phoneticPr fontId="0" type="noConversion"/>
  <printOptions horizontalCentered="1"/>
  <pageMargins left="0.59055118110236204" right="0.59055118110236204" top="0.98425196850393704" bottom="0.98425196850393704" header="0.23622047244094502" footer="0.196850393700787"/>
  <pageSetup paperSize="9" scale="90" orientation="portrait" useFirstPageNumber="1" r:id="rId1"/>
  <headerFooter alignWithMargins="0">
    <oddHeader>&amp;L&amp;09 79 - OIRON - CHATEAU - RESERVE D'EAU&amp;C
&amp;14&amp;BCadre de Décomposition du Prix Global et Forfaitaire&amp;R&amp;09 MENUIS.- PLATRERIE-PEINTURE</oddHeader>
    <oddFooter>&amp;L&amp;09 Cabinet DUBOIS&amp;C&amp;09 janvier 2025&amp;RPage &amp;P</oddFooter>
  </headerFooter>
  <rowBreaks count="4" manualBreakCount="4">
    <brk id="28" max="16383" man="1"/>
    <brk id="59" max="7" man="1"/>
    <brk id="80" max="7" man="1"/>
    <brk id="10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050618833F784696D8206B4F148FDA" ma:contentTypeVersion="18" ma:contentTypeDescription="Crée un document." ma:contentTypeScope="" ma:versionID="175a1dccffa97531175a367960d9e53f">
  <xsd:schema xmlns:xsd="http://www.w3.org/2001/XMLSchema" xmlns:xs="http://www.w3.org/2001/XMLSchema" xmlns:p="http://schemas.microsoft.com/office/2006/metadata/properties" xmlns:ns2="84f19068-eefa-498d-ae46-38604c3f26d8" xmlns:ns3="a3797f4f-74f0-40db-87ca-e4d29863fe9a" targetNamespace="http://schemas.microsoft.com/office/2006/metadata/properties" ma:root="true" ma:fieldsID="906dca0dbcbba701b2a1aabab4170f50" ns2:_="" ns3:_="">
    <xsd:import namespace="84f19068-eefa-498d-ae46-38604c3f26d8"/>
    <xsd:import namespace="a3797f4f-74f0-40db-87ca-e4d29863fe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f19068-eefa-498d-ae46-38604c3f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514bb1a-9889-4996-8ce7-9253fa51fa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797f4f-74f0-40db-87ca-e4d29863fe9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03c4bb7-3edf-43fc-96c0-13e4185c0b0c}" ma:internalName="TaxCatchAll" ma:showField="CatchAllData" ma:web="a3797f4f-74f0-40db-87ca-e4d29863fe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797f4f-74f0-40db-87ca-e4d29863fe9a" xsi:nil="true"/>
    <lcf76f155ced4ddcb4097134ff3c332f xmlns="84f19068-eefa-498d-ae46-38604c3f26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AD574F-5AEA-49D3-9ABA-15A6F669B457}"/>
</file>

<file path=customXml/itemProps2.xml><?xml version="1.0" encoding="utf-8"?>
<ds:datastoreItem xmlns:ds="http://schemas.openxmlformats.org/officeDocument/2006/customXml" ds:itemID="{1F06244D-8A71-4037-B4B9-DBEA217661B6}"/>
</file>

<file path=customXml/itemProps3.xml><?xml version="1.0" encoding="utf-8"?>
<ds:datastoreItem xmlns:ds="http://schemas.openxmlformats.org/officeDocument/2006/customXml" ds:itemID="{ABF3B9B2-BD99-4411-AD3C-B59CF6B4AA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MENUIS.- PLATRERIE-PEINTURE</vt:lpstr>
      <vt:lpstr>'MENUIS.- PLATRERIE-PEINTURE'!Impression_des_titres</vt:lpstr>
      <vt:lpstr>'MENUIS.- PLATRERIE-PEINTURE'!Zone_d_impression</vt:lpstr>
    </vt:vector>
  </TitlesOfParts>
  <Company>DUBOIS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Franck GIRAUD</cp:lastModifiedBy>
  <cp:lastPrinted>2025-01-30T14:01:04Z</cp:lastPrinted>
  <dcterms:created xsi:type="dcterms:W3CDTF">2025-01-30T12:56:57Z</dcterms:created>
  <dcterms:modified xsi:type="dcterms:W3CDTF">2025-01-30T14:12:05Z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0x0101008D050618833F784696D8206B4F148FDA</vt:lpwstr>
  </property>
</Properties>
</file>